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User\Desktop\"/>
    </mc:Choice>
  </mc:AlternateContent>
  <xr:revisionPtr revIDLastSave="0" documentId="8_{794B108E-A8F5-4FAC-90BA-0876BC7D6BB1}" xr6:coauthVersionLast="47" xr6:coauthVersionMax="47" xr10:uidLastSave="{00000000-0000-0000-0000-000000000000}"/>
  <bookViews>
    <workbookView xWindow="-108" yWindow="-108" windowWidth="23256" windowHeight="12576" tabRatio="799" xr2:uid="{00000000-000D-0000-FFFF-FFFF00000000}"/>
  </bookViews>
  <sheets>
    <sheet name="titullapa" sheetId="1" r:id="rId1"/>
    <sheet name="saturs" sheetId="2" r:id="rId2"/>
    <sheet name="Inf" sheetId="13" r:id="rId3"/>
    <sheet name="aktivs" sheetId="5" r:id="rId4"/>
    <sheet name="pasivs" sheetId="6" r:id="rId5"/>
    <sheet name="P vai Z aprekins" sheetId="4" r:id="rId6"/>
    <sheet name="Naudas" sheetId="20" r:id="rId7"/>
    <sheet name="pasu kap" sheetId="21" r:id="rId8"/>
    <sheet name="Politika" sheetId="18" r:id="rId9"/>
    <sheet name="PLpiel" sheetId="14" r:id="rId10"/>
    <sheet name="BILbil" sheetId="15" r:id="rId11"/>
    <sheet name="PZApiel" sheetId="8" r:id="rId12"/>
    <sheet name="PARbil (2)" sheetId="17" r:id="rId13"/>
    <sheet name="vadibas" sheetId="19" r:id="rId14"/>
  </sheets>
  <definedNames>
    <definedName name="_xlnm._FilterDatabase" localSheetId="10" hidden="1">BILbil!$I$108:$J$115</definedName>
    <definedName name="_xlnm.Print_Area" localSheetId="3">aktivs!$A$1:$G$41</definedName>
    <definedName name="_xlnm.Print_Area" localSheetId="10">BILbil!$A$1:$J$128</definedName>
    <definedName name="_xlnm.Print_Area" localSheetId="2">Inf!$A$1:$H$41</definedName>
    <definedName name="_xlnm.Print_Area" localSheetId="6">Naudas!$A$1:$J$41</definedName>
    <definedName name="_xlnm.Print_Area" localSheetId="5">'P vai Z aprekins'!$A$1:$I$29</definedName>
    <definedName name="_xlnm.Print_Area" localSheetId="12">'PARbil (2)'!$A$1:$H$110</definedName>
    <definedName name="_xlnm.Print_Area" localSheetId="4">pasivs!$A$1:$G$41</definedName>
    <definedName name="_xlnm.Print_Area" localSheetId="7">'pasu kap'!$A$1:$D$33</definedName>
    <definedName name="_xlnm.Print_Area" localSheetId="9">PLpiel!$A$1:$H$48</definedName>
    <definedName name="_xlnm.Print_Area" localSheetId="8">Politika!$A$1:$G$226</definedName>
    <definedName name="_xlnm.Print_Area" localSheetId="11">PZApiel!$A$1:$I$98</definedName>
    <definedName name="_xlnm.Print_Area" localSheetId="1">saturs!$A$1:$H$38</definedName>
    <definedName name="_xlnm.Print_Area" localSheetId="0">titullapa!$A$1:$G$51</definedName>
    <definedName name="_xlnm.Print_Area" localSheetId="13">vadibas!$A$1:$H$92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5" i="8" l="1"/>
  <c r="H11" i="8"/>
  <c r="H96" i="8"/>
  <c r="H82" i="8"/>
  <c r="H11" i="17" l="1"/>
  <c r="H12" i="17"/>
  <c r="H10" i="17"/>
  <c r="H7" i="17"/>
  <c r="H8" i="17"/>
  <c r="H9" i="17"/>
  <c r="J93" i="15"/>
  <c r="D28" i="21"/>
  <c r="G25" i="6"/>
  <c r="H30" i="20" l="1"/>
  <c r="A32" i="14" l="1"/>
  <c r="A29" i="14"/>
  <c r="D10" i="21"/>
  <c r="B8" i="21" s="1"/>
  <c r="H12" i="2"/>
  <c r="H14" i="2" s="1"/>
  <c r="H16" i="2" s="1"/>
  <c r="H18" i="2" s="1"/>
  <c r="H20" i="2" s="1"/>
  <c r="H28" i="2" s="1"/>
  <c r="H30" i="2" s="1"/>
  <c r="H32" i="2" s="1"/>
  <c r="H34" i="2" s="1"/>
  <c r="H36" i="2" s="1"/>
  <c r="H38" i="2" s="1"/>
  <c r="F26" i="14" l="1"/>
  <c r="F36" i="14" s="1"/>
  <c r="E25" i="6" l="1"/>
  <c r="C1" i="6" l="1"/>
  <c r="B1" i="6"/>
  <c r="J58" i="15"/>
  <c r="J59" i="15" s="1"/>
  <c r="H58" i="15"/>
  <c r="H59" i="15" s="1"/>
  <c r="B22" i="21"/>
  <c r="B16" i="21"/>
  <c r="E33" i="6"/>
  <c r="E19" i="5"/>
  <c r="G38" i="17"/>
  <c r="G24" i="17"/>
  <c r="G31" i="17" s="1"/>
  <c r="H38" i="17"/>
  <c r="H31" i="17"/>
  <c r="H24" i="17"/>
  <c r="H16" i="17" l="1"/>
  <c r="H9" i="8"/>
  <c r="I9" i="8"/>
  <c r="I119" i="15"/>
  <c r="J119" i="15"/>
  <c r="D5" i="21" l="1"/>
  <c r="B5" i="21"/>
  <c r="H36" i="20"/>
  <c r="J36" i="20"/>
  <c r="D35" i="14" l="1"/>
  <c r="J4" i="20"/>
  <c r="H4" i="20"/>
  <c r="I5" i="4"/>
  <c r="G5" i="4"/>
  <c r="G4" i="6"/>
  <c r="E4" i="6"/>
  <c r="D16" i="17" l="1"/>
  <c r="I126" i="15"/>
  <c r="J126" i="15"/>
  <c r="G8" i="4"/>
  <c r="I8" i="4"/>
  <c r="K30" i="6"/>
  <c r="K23" i="6"/>
  <c r="G14" i="17" l="1"/>
  <c r="E14" i="17"/>
  <c r="F14" i="17"/>
  <c r="D14" i="17"/>
  <c r="G28" i="5" l="1"/>
  <c r="E28" i="5"/>
  <c r="I82" i="8" l="1"/>
  <c r="I48" i="8"/>
  <c r="G48" i="14" l="1"/>
  <c r="A37" i="6"/>
  <c r="A27" i="4" s="1"/>
  <c r="I25" i="6"/>
  <c r="I23" i="6"/>
  <c r="K21" i="17"/>
  <c r="B10" i="21"/>
  <c r="J25" i="20"/>
  <c r="J30" i="20"/>
  <c r="I39" i="8"/>
  <c r="K39" i="8" s="1"/>
  <c r="J120" i="15"/>
  <c r="I120" i="15"/>
  <c r="H34" i="15"/>
  <c r="H35" i="15" s="1"/>
  <c r="H48" i="8"/>
  <c r="J48" i="8" s="1"/>
  <c r="A110" i="17"/>
  <c r="I16" i="8"/>
  <c r="K16" i="8" s="1"/>
  <c r="H16" i="8"/>
  <c r="J16" i="8" s="1"/>
  <c r="F25" i="19"/>
  <c r="D25" i="19"/>
  <c r="H41" i="15"/>
  <c r="G43" i="15" s="1"/>
  <c r="K43" i="15" s="1"/>
  <c r="J41" i="15"/>
  <c r="I43" i="15" s="1"/>
  <c r="L43" i="15" s="1"/>
  <c r="J34" i="15"/>
  <c r="J35" i="15" s="1"/>
  <c r="K35" i="15" s="1"/>
  <c r="G34" i="15"/>
  <c r="I34" i="15" s="1"/>
  <c r="I35" i="15" s="1"/>
  <c r="A1" i="13"/>
  <c r="J127" i="15"/>
  <c r="I127" i="15"/>
  <c r="J124" i="15"/>
  <c r="I124" i="15"/>
  <c r="I90" i="8"/>
  <c r="K90" i="8" s="1"/>
  <c r="H90" i="8"/>
  <c r="J90" i="8" s="1"/>
  <c r="E17" i="6"/>
  <c r="J104" i="15"/>
  <c r="J105" i="15" s="1"/>
  <c r="I104" i="15"/>
  <c r="I105" i="15" s="1"/>
  <c r="I83" i="15"/>
  <c r="J78" i="15"/>
  <c r="J80" i="15" s="1"/>
  <c r="L80" i="15" s="1"/>
  <c r="I78" i="15"/>
  <c r="I80" i="15" s="1"/>
  <c r="K80" i="15" s="1"/>
  <c r="J13" i="15"/>
  <c r="J18" i="15" s="1"/>
  <c r="I20" i="15" s="1"/>
  <c r="I13" i="15"/>
  <c r="H18" i="15" s="1"/>
  <c r="G20" i="15" s="1"/>
  <c r="I7" i="15"/>
  <c r="I8" i="15" s="1"/>
  <c r="J7" i="15"/>
  <c r="J8" i="15" s="1"/>
  <c r="D32" i="14"/>
  <c r="H29" i="14"/>
  <c r="I19" i="8"/>
  <c r="I20" i="8" s="1"/>
  <c r="L58" i="15"/>
  <c r="K58" i="15"/>
  <c r="J28" i="15"/>
  <c r="L28" i="15" s="1"/>
  <c r="H11" i="14"/>
  <c r="H70" i="8"/>
  <c r="G33" i="6"/>
  <c r="F31" i="19" s="1"/>
  <c r="F30" i="19"/>
  <c r="G17" i="6"/>
  <c r="G36" i="5"/>
  <c r="G38" i="5" s="1"/>
  <c r="F23" i="19"/>
  <c r="G9" i="5"/>
  <c r="E36" i="5"/>
  <c r="D24" i="19" s="1"/>
  <c r="D23" i="19"/>
  <c r="J123" i="15"/>
  <c r="J75" i="15"/>
  <c r="I86" i="8"/>
  <c r="I74" i="8"/>
  <c r="I52" i="8"/>
  <c r="I43" i="8"/>
  <c r="I26" i="8"/>
  <c r="I17" i="8"/>
  <c r="I123" i="15"/>
  <c r="I75" i="15"/>
  <c r="H86" i="8"/>
  <c r="H74" i="8"/>
  <c r="H52" i="8"/>
  <c r="H43" i="8"/>
  <c r="H26" i="8"/>
  <c r="H17" i="8"/>
  <c r="I18" i="4"/>
  <c r="G18" i="4"/>
  <c r="G26" i="14"/>
  <c r="D31" i="19"/>
  <c r="H13" i="17"/>
  <c r="H41" i="17"/>
  <c r="H35" i="17"/>
  <c r="H28" i="17"/>
  <c r="K82" i="8"/>
  <c r="I70" i="8"/>
  <c r="K70" i="8" s="1"/>
  <c r="K48" i="8"/>
  <c r="G35" i="14"/>
  <c r="E35" i="14"/>
  <c r="G32" i="14"/>
  <c r="E32" i="14"/>
  <c r="E26" i="14"/>
  <c r="A36" i="14"/>
  <c r="A35" i="14"/>
  <c r="H16" i="14"/>
  <c r="H15" i="14"/>
  <c r="E9" i="5"/>
  <c r="D12" i="13"/>
  <c r="G28" i="17"/>
  <c r="G35" i="17"/>
  <c r="G41" i="17"/>
  <c r="D4" i="6"/>
  <c r="D5" i="6"/>
  <c r="H23" i="14"/>
  <c r="H24" i="14"/>
  <c r="H25" i="20" s="1"/>
  <c r="H25" i="14"/>
  <c r="C26" i="14"/>
  <c r="D26" i="14"/>
  <c r="H30" i="14"/>
  <c r="H31" i="14"/>
  <c r="C32" i="14"/>
  <c r="C35" i="14"/>
  <c r="H18" i="8"/>
  <c r="H27" i="8" s="1"/>
  <c r="H44" i="8" s="1"/>
  <c r="H53" i="8" s="1"/>
  <c r="I18" i="8"/>
  <c r="I27" i="8" s="1"/>
  <c r="I44" i="8" s="1"/>
  <c r="I53" i="8" s="1"/>
  <c r="B20" i="8"/>
  <c r="B39" i="8" s="1"/>
  <c r="B48" i="8" s="1"/>
  <c r="B70" i="8" s="1"/>
  <c r="J82" i="8"/>
  <c r="H39" i="8"/>
  <c r="D30" i="19"/>
  <c r="J115" i="15"/>
  <c r="I115" i="15"/>
  <c r="I28" i="15"/>
  <c r="K28" i="15" s="1"/>
  <c r="F14" i="19"/>
  <c r="E13" i="19"/>
  <c r="I11" i="4"/>
  <c r="F13" i="19"/>
  <c r="G19" i="5"/>
  <c r="I21" i="4" l="1"/>
  <c r="B20" i="21"/>
  <c r="B24" i="21" s="1"/>
  <c r="D29" i="21"/>
  <c r="B28" i="21" s="1"/>
  <c r="F38" i="19"/>
  <c r="G36" i="14"/>
  <c r="H19" i="8"/>
  <c r="H20" i="8" s="1"/>
  <c r="H35" i="14"/>
  <c r="I35" i="14" s="1"/>
  <c r="H14" i="17"/>
  <c r="H13" i="19"/>
  <c r="E36" i="14"/>
  <c r="H25" i="19"/>
  <c r="H26" i="14"/>
  <c r="J16" i="14"/>
  <c r="K8" i="15"/>
  <c r="J14" i="17"/>
  <c r="C36" i="14"/>
  <c r="H17" i="14"/>
  <c r="J17" i="14" s="1"/>
  <c r="H32" i="14"/>
  <c r="D36" i="14"/>
  <c r="D22" i="19"/>
  <c r="E39" i="19" s="1"/>
  <c r="I14" i="15"/>
  <c r="K14" i="15" s="1"/>
  <c r="E38" i="5"/>
  <c r="E34" i="6"/>
  <c r="I26" i="6"/>
  <c r="G34" i="6"/>
  <c r="H31" i="19"/>
  <c r="H30" i="19"/>
  <c r="L8" i="15"/>
  <c r="A31" i="21"/>
  <c r="A38" i="20"/>
  <c r="G22" i="5"/>
  <c r="F21" i="19" s="1"/>
  <c r="H23" i="19"/>
  <c r="E14" i="19"/>
  <c r="G11" i="4"/>
  <c r="G21" i="4" s="1"/>
  <c r="G23" i="4" s="1"/>
  <c r="G13" i="19"/>
  <c r="E38" i="19"/>
  <c r="G35" i="15"/>
  <c r="L35" i="15" s="1"/>
  <c r="J70" i="8"/>
  <c r="J39" i="8"/>
  <c r="F24" i="19"/>
  <c r="J14" i="15"/>
  <c r="L14" i="15" s="1"/>
  <c r="F15" i="19" l="1"/>
  <c r="I23" i="4"/>
  <c r="I24" i="4"/>
  <c r="F16" i="19" s="1"/>
  <c r="B29" i="21"/>
  <c r="G38" i="19"/>
  <c r="H36" i="14"/>
  <c r="I36" i="14" s="1"/>
  <c r="E37" i="19"/>
  <c r="G14" i="19"/>
  <c r="H14" i="19"/>
  <c r="F22" i="19"/>
  <c r="H24" i="19"/>
  <c r="G39" i="5"/>
  <c r="E22" i="5"/>
  <c r="G24" i="4"/>
  <c r="E15" i="19"/>
  <c r="J7" i="20" l="1"/>
  <c r="J12" i="20" s="1"/>
  <c r="J18" i="20" s="1"/>
  <c r="J20" i="20" s="1"/>
  <c r="J34" i="20" s="1"/>
  <c r="H35" i="20" s="1"/>
  <c r="H7" i="20"/>
  <c r="H12" i="20" s="1"/>
  <c r="H18" i="20" s="1"/>
  <c r="H20" i="20" s="1"/>
  <c r="H15" i="19"/>
  <c r="G15" i="19"/>
  <c r="I72" i="15"/>
  <c r="E16" i="19"/>
  <c r="G13" i="6"/>
  <c r="I67" i="15"/>
  <c r="F39" i="19"/>
  <c r="G39" i="19" s="1"/>
  <c r="F37" i="19"/>
  <c r="G37" i="19" s="1"/>
  <c r="H22" i="19"/>
  <c r="F26" i="19"/>
  <c r="G22" i="19" s="1"/>
  <c r="D21" i="19"/>
  <c r="E39" i="5"/>
  <c r="H21" i="19" l="1"/>
  <c r="D26" i="19"/>
  <c r="G25" i="19"/>
  <c r="G23" i="19"/>
  <c r="G24" i="19"/>
  <c r="G21" i="19"/>
  <c r="G16" i="19"/>
  <c r="H16" i="19"/>
  <c r="I71" i="15"/>
  <c r="E13" i="6"/>
  <c r="G35" i="6"/>
  <c r="I35" i="6" s="1"/>
  <c r="F29" i="19"/>
  <c r="D29" i="19" l="1"/>
  <c r="E35" i="6"/>
  <c r="H26" i="19"/>
  <c r="E23" i="19"/>
  <c r="E25" i="19"/>
  <c r="E22" i="19"/>
  <c r="E24" i="19"/>
  <c r="E21" i="19"/>
  <c r="F32" i="19"/>
  <c r="G29" i="19" s="1"/>
  <c r="G30" i="19" l="1"/>
  <c r="G31" i="19"/>
  <c r="H29" i="19"/>
  <c r="D32" i="19"/>
  <c r="H32" i="19" l="1"/>
  <c r="E30" i="19"/>
  <c r="E31" i="19"/>
  <c r="E29"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3" authorId="0" shapeId="0" xr:uid="{00000000-0006-0000-0300-00000100000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4" authorId="0" shapeId="0" xr:uid="{00000000-0006-0000-0400-000001000000}">
      <text>
        <r>
          <rPr>
            <sz val="10"/>
            <rFont val="Arial"/>
            <family val="2"/>
          </rPr>
          <t xml:space="preserve">
</t>
        </r>
        <r>
          <rPr>
            <sz val="9"/>
            <color indexed="8"/>
            <rFont val="Times New Roman"/>
            <family val="1"/>
            <charset val="204"/>
          </rPr>
          <t>нажать, чтобы перейти к приложению</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K5" authorId="0" shapeId="0" xr:uid="{00000000-0006-0000-0500-00000100000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B11" authorId="0" shapeId="0" xr:uid="{00000000-0006-0000-0B00-000001000000}">
      <text>
        <r>
          <rPr>
            <b/>
            <sz val="10"/>
            <color indexed="8"/>
            <rFont val="Times New Roman"/>
            <family val="1"/>
            <charset val="204"/>
          </rPr>
          <t>указать конкретные виды деятельности!</t>
        </r>
      </text>
    </comment>
    <comment ref="J38" authorId="0" shapeId="0" xr:uid="{00000000-0006-0000-0B00-000002000000}">
      <text>
        <r>
          <rPr>
            <sz val="10"/>
            <color indexed="8"/>
            <rFont val="Times New Roman"/>
            <family val="1"/>
            <charset val="204"/>
          </rPr>
          <t xml:space="preserve">salīdzinam ar P&amp;Z
</t>
        </r>
      </text>
    </comment>
  </commentList>
</comments>
</file>

<file path=xl/sharedStrings.xml><?xml version="1.0" encoding="utf-8"?>
<sst xmlns="http://schemas.openxmlformats.org/spreadsheetml/2006/main" count="877" uniqueCount="723">
  <si>
    <t xml:space="preserve">pārskata gadā aprēķinātās vērtības </t>
  </si>
  <si>
    <t>pārskata gada beigas</t>
  </si>
  <si>
    <t>Patenti, licences</t>
  </si>
  <si>
    <t>Nekustamie īpašumi</t>
  </si>
  <si>
    <t>Atsavināšana vai likvidācija</t>
  </si>
  <si>
    <t>Pārskata gada aprēķinātas vērtība</t>
  </si>
  <si>
    <t>Nauda</t>
  </si>
  <si>
    <t>Sabiedrības pamatkapitāls ir veidojies no dalībnieku ieguldījumiem</t>
  </si>
  <si>
    <t>Saņemšanas mērķis</t>
  </si>
  <si>
    <t>Nodokļi un VSAOI</t>
  </si>
  <si>
    <t>Procentu maksājumi un tamlīdzīgas izmaksas:</t>
  </si>
  <si>
    <t>Bilances vērtība uz 31.12.2016.</t>
  </si>
  <si>
    <t>'2.Ilgtermiņa ieguldījumu pārvērtēšanas rezerve</t>
  </si>
  <si>
    <t>a) rezerves pašu akcijām vai daļām</t>
  </si>
  <si>
    <t>Pašu kapitāls</t>
  </si>
  <si>
    <t>LV 41503029988</t>
  </si>
  <si>
    <t>Daugavpils,Ģimnāzijas iela 28-2 , LV-5401</t>
  </si>
  <si>
    <t>Atkritumu uzglabāšana, pārkraušana un pārstrāde</t>
  </si>
  <si>
    <t>Aivars PUDĀNS</t>
  </si>
  <si>
    <t>Ražošanas izdevumi</t>
  </si>
  <si>
    <t>Izmaksas personālām</t>
  </si>
  <si>
    <t>Darbinieku apdrošināšana</t>
  </si>
  <si>
    <t>Uzņēmējdarbības riska valsts nodeva</t>
  </si>
  <si>
    <t>Ieņēmumi no DRN samazināšanas</t>
  </si>
  <si>
    <t>Poligons atrodas zemē ar nomas nosacījumiem</t>
  </si>
  <si>
    <t>Norēķini par prasībām pret personālu</t>
  </si>
  <si>
    <t>Vides ministrija</t>
  </si>
  <si>
    <t>Citi uzkrājumi (Poligona slēgšanas un rekultivācijas izmaksas)</t>
  </si>
  <si>
    <t>Biroja izdevumu</t>
  </si>
  <si>
    <t>Piezīme Nr.25</t>
  </si>
  <si>
    <t>SWEDBANK AS</t>
  </si>
  <si>
    <t>LV84HABA0551014677321</t>
  </si>
  <si>
    <t xml:space="preserve"> Ilgtermiņa  ieguldījumi kopā:</t>
  </si>
  <si>
    <t>NACE kods 3811</t>
  </si>
  <si>
    <t>Pārējie</t>
  </si>
  <si>
    <t>Autotransporta apdrošināšana</t>
  </si>
  <si>
    <t>Piezīme Nr.22</t>
  </si>
  <si>
    <t>Piezīme Nr.8</t>
  </si>
  <si>
    <t>Piezīme Nr.9</t>
  </si>
  <si>
    <t>Irēna Alihimoviča</t>
  </si>
  <si>
    <t>2. Paskaidrojumi pie bilances posteņiem</t>
  </si>
  <si>
    <t>3. Paskaidrojumi pie peļņas vai zaudējumu aprēķina posteņiem</t>
  </si>
  <si>
    <t>Investēto pamatlīdzekļu nolietojuma segšanas daļa</t>
  </si>
  <si>
    <t>Skaidrojums par pārskata gadā un iepriekšējos pārskata gados saņemto finanšu palīdzību</t>
  </si>
  <si>
    <t>Nosacījumi</t>
  </si>
  <si>
    <t>Pārskata gadā atmaksājamā summa, ja nav izpildīts kāds no nosacījumiem</t>
  </si>
  <si>
    <t>Finanšu palīdzība sedz daļu objekta kārtēja gada nolietojuma</t>
  </si>
  <si>
    <t>Neattiecas</t>
  </si>
  <si>
    <t>2007-2014</t>
  </si>
  <si>
    <t>Pārnesta summa no ilgtermiņa daļas uz īstermiņa daļu</t>
  </si>
  <si>
    <t>Īpašumu apdrošināšana</t>
  </si>
  <si>
    <t>2007-2016</t>
  </si>
  <si>
    <t>2014-2016</t>
  </si>
  <si>
    <t>Ieņēmumi no otrreizējas produkcijas pārdošanas</t>
  </si>
  <si>
    <t>Ieņēmumi no izlietotā iepakojuma izmantošanas</t>
  </si>
  <si>
    <t>Telpu apsaimniekošanas izdevumi (apsardze)</t>
  </si>
  <si>
    <t>Datorprogrammas  izdevumi</t>
  </si>
  <si>
    <t>Kancelejas izdevumi</t>
  </si>
  <si>
    <t>Gada pārskata pielikumi</t>
  </si>
  <si>
    <t>1. Grāmatvedības politika</t>
  </si>
  <si>
    <t>Vispārīgie principi</t>
  </si>
  <si>
    <t>Kā labāka prakse šī gada pārskata sastādīšanā piemēroti  Latvijas grāmatvedības standarti.</t>
  </si>
  <si>
    <t>Naudas plūsmas pārskats sastādīts pēc netiešās metodes.</t>
  </si>
  <si>
    <t>Finansu pārskats sniedz patiesu un skaidru priekšstatu par uzņēmuma līdzekļiem, saistībām, finansiālo</t>
  </si>
  <si>
    <t xml:space="preserve"> stāvokli un peļņu vai zaudējumiem.</t>
  </si>
  <si>
    <t>Grāmatvedības politika nodrošina, ka finansu pārskats sniedz informāciju, kas:</t>
  </si>
  <si>
    <t>1. Ir atbilstoša finansu pārskatu lietotājiem, lai pieņemtu lēmumus.</t>
  </si>
  <si>
    <t>2. Ir ticama tā, ka pārskati:</t>
  </si>
  <si>
    <t>arī to ekonomisko  būtību, ir neitrāli, t.i. nav subjektīvi, ir piesardzīgi;</t>
  </si>
  <si>
    <t>* ir pilnīgi visos būtiskajos aspektos.</t>
  </si>
  <si>
    <t>Grāmatvedības politikas maiņa</t>
  </si>
  <si>
    <t>Sabiedrība maina grāmatvedības politiku tikai tad, ja:</t>
  </si>
  <si>
    <t>a) ir mainījies normatīvais regulējums;</t>
  </si>
  <si>
    <t>b) saistībā ar apstākļu maiņu līdzšinējās grāmatvedības polītikas piemērošana vairs neatbilst  likuma prasibai par patiesu un skaidru priekšstatu.</t>
  </si>
  <si>
    <t>Grāmatvedības politikas maiņu piemēro ar atpakaļejošu spēku, uzņēmums labo katra ietekmētā pašu kapitāla posteņa atlikumu visos finanšu pārskatā uzrādītājos iepriekšējos periodos, kā arī pārējos salīdzināmos rādītājus par visiem uzrādītajiem iepriekšējiem periodiem tā, it kā jaunā grāmatvedības politika būtu piemērota vienmēr, izņemot, ja praktiski nav iespējams noteikt šīs grāmatvedības politikas maiņas ietekmi uz katru iepriekšējo periodu un tās kopējo ietekmi.</t>
  </si>
  <si>
    <t>Kļūdu labojumi</t>
  </si>
  <si>
    <t>Būtiskas iepriekšējo periodu kļūdas uzņēmums labo ar atpakaļejošu spēku pirmajos finanšu pārskatos, kas apstiprināti publiskošanai pēc šo kļūdu atklāšanas:</t>
  </si>
  <si>
    <t>1. labojot salīzdināmos rādītājus par tiem periodiem, kuros kļūda radusies, vai</t>
  </si>
  <si>
    <t>2. ja kļūda radusies pirms senākā finanšu pārskatā uzrādītā perioda, labojot senākā uzrādītā perioda sākuma aktīvu, saistību un pašu kapitāla atlikumus.</t>
  </si>
  <si>
    <t>Pielietotie grāmatvedības principi</t>
  </si>
  <si>
    <t>Gada parskata posteņi novērtēti atbilstoši šādiem grāmatvedības principiem:</t>
  </si>
  <si>
    <t>a) Pieņemts, ka uzņēmums darbosies arī turpmāk.</t>
  </si>
  <si>
    <t>b) Izmatotas tās pašas novērtēšanas metodes, kas izmantotas iepriekšējā pārskata gadā.</t>
  </si>
  <si>
    <t>c) Posteņu novērtēšana veikta ar pienācīgu piesardzību, ievērojot šādus nosacījumus:</t>
  </si>
  <si>
    <t>- pārskatā iekļauta tikai līdz bilances sastādīšanas dienai  iegūtā peļņa;</t>
  </si>
  <si>
    <t xml:space="preserve">- ņemtas vērā visas paredzamās riska summas un zaudējumi, kas radušies pārskata gadā, </t>
  </si>
  <si>
    <t xml:space="preserve">vai iepriekšējos gados, arī tad, ja tie kļuvuši zināmi laika posmā starp bilances datumu un </t>
  </si>
  <si>
    <t xml:space="preserve"> gada pārskata sastādīšanas dienu;</t>
  </si>
  <si>
    <t>- aprēķinātas un ņemtas vērā visas vērtību samazināšanas un nolietojuma summas, neatkarīgi</t>
  </si>
  <si>
    <t xml:space="preserve"> no tā vai pārskata gads tiek noslēgts ar peļņu vai zaudējumiem.</t>
  </si>
  <si>
    <t xml:space="preserve">d) peļņas vai zaudējumu aprēķinā ietverti ar pārskata gadu saistītie ieņēmumi un izmaksas neatkarīgi no </t>
  </si>
  <si>
    <t>maksājuma datuma un rēķina saņemšanas vai izrakstīšanas datuma. Izmaksas ir saskaņotas ar</t>
  </si>
  <si>
    <t xml:space="preserve">  ieņēmumiem attiecīgajos pārskata  periodos.</t>
  </si>
  <si>
    <t>e) Aktīva un pasīva posteņu sastavdaļas novētrētas atsevišķi.</t>
  </si>
  <si>
    <t>f) pārskata gada sākuma bilance saskan ar iepriekšējā gada slēguma bilanci.</t>
  </si>
  <si>
    <t>g) Norādīti visi posteņi, kuri būtiski ietekmē gada pārskata lietotāju novertējumu vai lēmumu pieņemšanu.</t>
  </si>
  <si>
    <t xml:space="preserve">h) Saimnieciskie darījumi gada pārskatā atspoguļoti, ņemot vērā to ekonomisko saturu un būtību, nevis </t>
  </si>
  <si>
    <t xml:space="preserve"> juridisko  formu.</t>
  </si>
  <si>
    <t>Pārskata periods</t>
  </si>
  <si>
    <t>Naudas vērtība un ārvalstu valūtas pārvērtēšana</t>
  </si>
  <si>
    <t xml:space="preserve">Visi monetārie aktīvu un pasīvu posteņi pārrēķināti eiro pēc ECB  noteiktā kursa pārskata </t>
  </si>
  <si>
    <t>gada pēdējā dienā.</t>
  </si>
  <si>
    <t>Ārvalstu valūtu kursi pārskata perioda beigās pēdējo divu gadu laikā bija sekojoši:</t>
  </si>
  <si>
    <t xml:space="preserve">Ārvalstu valūtas kursu svārstību rezultātā gūtā peļņa vai zaudējumi ir atspoguļoti attiecīgā perioda peļņas </t>
  </si>
  <si>
    <t>vai zaudējumu aprēķinā.</t>
  </si>
  <si>
    <t>Ilgtermina  finanšu ieguldījumi.</t>
  </si>
  <si>
    <t xml:space="preserve">Sabiedrība iegūtās savas akcijas vai daļa snorada bilances postenī"Pašu akcijas vai daļas", bet iegūto </t>
  </si>
  <si>
    <t xml:space="preserve">līdzdalību meitas sabiedrības vai mātes sabiedrības pamatkapitālā norāda bilances postenī" Līdzdalība </t>
  </si>
  <si>
    <t>radniecīgo sabiedrību kapitālā".</t>
  </si>
  <si>
    <t xml:space="preserve">Sabiedrība ieguto līdzdalību asociētās sabiedrības pamatkapitālā norāda bilances postenī ´Līdzdaļiba </t>
  </si>
  <si>
    <t>asociēto  sabiedrību kapitālā, bet pārējo līdzdalību citas sabiedrības pamatkapitālā  norāda bilances postenī</t>
  </si>
  <si>
    <t>"Pārejie vērstspapīri un ieguldījumi". Ieguldījumi sabiedrības kapitālā tiek uzskaitīti pēc izmaksām.</t>
  </si>
  <si>
    <t>Ilgtermiņa un īstermiņa posteņi</t>
  </si>
  <si>
    <t>Īstermiņa aktīvos ir uzrādītas aktīvu summas:</t>
  </si>
  <si>
    <t>* kurus paredzēts realizēt vai patērēt uzņēmuma parastā darbības cikla ietvāros;</t>
  </si>
  <si>
    <t xml:space="preserve">*kurus tur galvenokārt tirdzniecības nolūkiem vai īslaicīgi un paredz realizēt divpadsmit mēnešos pēc </t>
  </si>
  <si>
    <t>bilances datuma;</t>
  </si>
  <si>
    <t>* tā ir nauda vai tās ekvivalents, kam ir neierobežotas lietošanas iespējas.</t>
  </si>
  <si>
    <t>Pārējie aktīvi ir klasificēti kā ilgtermiņa.</t>
  </si>
  <si>
    <t>Īstermiņa saistības ir uzrādītas saistību summas:</t>
  </si>
  <si>
    <t>* par kurām paredzēts norēķināties uzņēmuma parastā darbības cikla ietvaros;</t>
  </si>
  <si>
    <t>* par tām jānorēķinās ne vēlāk kā divpadsmit mēnešos pēc bilances datuma.</t>
  </si>
  <si>
    <t>Pārējās saistības ir klasificētas kā ilgtermiņa.</t>
  </si>
  <si>
    <t xml:space="preserve">Uzņēmums ilgtermiņa saistības ieskaita arī tādas summas, kuru maksāšanas termiņš ir mazāks par </t>
  </si>
  <si>
    <t>vienu gadu, ja:</t>
  </si>
  <si>
    <t>* sākotnējais saistību termiņš bija ilgāks par vienu gadu;</t>
  </si>
  <si>
    <t>Nauda un naudas ekvivalenti</t>
  </si>
  <si>
    <t>Nauda un naudas ekvivalenti sastāv no naudas kasē un tekošo bankas kontu atlikumiem.</t>
  </si>
  <si>
    <t>Ieguldījumi koncerna meitas un asociēto sabiedrību kapitālos</t>
  </si>
  <si>
    <t>Ieguldījumi koncerna meitas un asociēto uzņēmumu kapitālos tiek uzskaitīti pēc izmaksām. Uzņēmums atzīst ienākumus tikai tad, ja</t>
  </si>
  <si>
    <t>tas no sava meitas vai asociētā uzņēmuma saņem pēc iegādes datuma radušās uzkrātās peļņas sadali. Sanemto sadali, kas</t>
  </si>
  <si>
    <t>pārsniedz šo peļņu, uzskata par ieguldījuma atgūšanu un grāmato kā ieguldījuma izmaksu samazinājumu.</t>
  </si>
  <si>
    <t>Ja pastāv objektīvi pierādījumi tam, ka ieguldījuma koncerna meitas vai asociēto uzņēmumu kapitālā vērtība ir samazinājusies, tad zaudējumu no vērtības  samazināšanās summu aprēķina kā starpību starp ieguldījuma uzskaites summu un tā atgūstamo summu</t>
  </si>
  <si>
    <t>Atgūstamo summu nosaka kā lielāko no šādiem diviem rādītājiem-ieguldījuma patiesās vērtības, no kuras atskaitītas pārdošanas izmaksas, un lietošanas vērtības. Zaudējumi no ieguldījuma vērtības samazināšanās var tikt  apvērsti,, ja pēc tam, kad pēdējo reizi tika atzīti zaudējumi no vērtības samazināšanās, ir mainījušās aplēses, kas tika izmantotas vērtības samazinājuma noteikšanai</t>
  </si>
  <si>
    <t xml:space="preserve"> Pamatlīdzekļi</t>
  </si>
  <si>
    <t xml:space="preserve"> Pamatlīdzekļi — kustamas vai nekustamas ķermeniskas lietas, kuras atbilst visiem šādiem klasifikācijas kritērijiem: a) tās sabiedrība tur kā īpašnieks vai kā nomnieks saskaņā ar finanšu nomu, lai izmantotu preču ražošanai, pakalpojumu sniegšanai, iznomāšanai vai administratīvā nolūkā (sabiedrības pārvaldes vajadzībām vai citām vajadzībām, piemēram, citu pamatlīdzekļu darbības uzturēšanai, sabiedrības pamatdarbībai būtisku darba drošības vai vides aizsardzības prasību izpildes nodrošināšanai),</t>
  </si>
  <si>
    <t>b) tās sabiedrība paredz izmantot ilgāk par vienu gadu un sagaida, ka no šo lietu turēšanas tiks saņemti saimnieciskie labumi,</t>
  </si>
  <si>
    <t>c) tās nav iegādātas un netiek turētas pārdošanai,</t>
  </si>
  <si>
    <t>d) to lietderīgās lietošanas laiks ir ilgāks nekā viens parastās darbības cikls;</t>
  </si>
  <si>
    <t xml:space="preserve">Pamatlīdzekli pieņem grāmatvedības uzskaitē atbilstoši tā sākotnējai vērtībai - iegādes izmaksām vai ražošanas pašizmaksai. Pamatlīdzekļa iegādes izmaksās iekļauj uz pamatlīdzekli tieši attiecināmās izmaksas. </t>
  </si>
  <si>
    <t xml:space="preserve">Pamatlīdzekļa sākotnējo uzskaites vērtību pakāpeniski noraksta tā lietderīgās lietošanas laikā, izmantojot lineāro metodi. </t>
  </si>
  <si>
    <t>Pamatlīdzekli novērtē atbilstoši zemākajai vērtībai, ja ir ievēroti abi šie nosacījumi: pamatlīdzekļa vērtība bilances datumā ir zemāka par summu, kas aprēķināta, no tā sākotnējās vērtības atskaitot uzkrāto nolietojumu; sagaidāms, ka vērtības samazinājums būs ilgstošs. Par uzkrāto nolietojumu uzskaita nolietojumu, kas pamatlīdzeklim aprēķināts no datuma, kad to iespējams izmantot paredzētajiem mērķiem vai no nākamā mēneša pirmā datuma pēc tā mēneša, kad pamatlīdzekli iespējams izmantot.</t>
  </si>
  <si>
    <t xml:space="preserve">Pamatlīdzekļa vērtības samazinājumu noraksta izdevumos tajā pārskata gadā, kurā tas konstatēts. </t>
  </si>
  <si>
    <t>Pamatlīdzekli bilancē norāda neto vērtībā, kuru aprēķina, no pamatlīdzekļa sākotnējās vērtības vai citas uzskaites vērtības, ar kuru pēc sākotnējās vērtības noteikšanas aizstāj šo vērtību (turpmāk – pamatlīdzekļa uzskaites vērtība), atskaitot uzkrāto nolietojumu un visus veiktos vērtības norakstījumus.</t>
  </si>
  <si>
    <t xml:space="preserve">Pamatlīdzekļa izslēgšanu atspoguļo grāmatvedībā tajā pārskata gadā, kad tas atsavināts vai likvidēts. Ar atsavinātā vai likvidētā pamatlīdzekļa izslēgšanu saistītos ieņēmumus un izmaksas peļņas vai zaudējumu aprēķina posteņos norāda neto vērtībā.  </t>
  </si>
  <si>
    <t>Ja izslēgtais pamatlīdzeklis ir bijis novērtēts, izmantojot pārvērtēšanas metodi, tad, aprēķinot peļņu vai zaudējumus no pamatlīdzekļa izslēgšanas, ņem vērā arī ieņēmumus, kas radušies, izslēdzot no bilances posteņa "Ilgtermiņa ieguldījumu pārvērtēšanas rezerve" šā pamatlīdzekļa vērtības pieauguma summas atlikumu.</t>
  </si>
  <si>
    <t>Nemateriālie ieguldījumi:</t>
  </si>
  <si>
    <t>Nemateriālie ieguldījumi- bezķermeniskas lietas, kas nav finanšu aktīvi un atbilst šadiem klasifikācijas kritērijam:</t>
  </si>
  <si>
    <t>a)tās iespējams nošķirt vai atdalīt no sabiedrības un pārdot, nodot, licencēt, iznomāt vai apmainīt,</t>
  </si>
  <si>
    <t>b) ir ticams, ka sabiedrība ieplūdīs nākotnes saimnieciskie labumi, kas attiecināmi uz šo aktīvu;</t>
  </si>
  <si>
    <t>c) tās sabiedrība  paredz izmantot ilgāk par vienu gadu.</t>
  </si>
  <si>
    <t>Tikai par atlīdzību iegūtas tiesības  parādītas nemateriālo ieguldījumu postenī "Koncesijas, patenti, licences, preču zīmes un tamlīdzīgas tiesības".</t>
  </si>
  <si>
    <t>Nemateriāla aktīva uzskaites vērtība ir tā iegādes cena mīnus uzkrātais nolietojums.</t>
  </si>
  <si>
    <t>Nemateriālais aktīvs ar ierobežotu lietderīgās lietošanas laiku tiek sistematiski nolietots aplēstajā</t>
  </si>
  <si>
    <t xml:space="preserve"> lietderīgās izmantošanas  laikā. Nemateriālais aktīvs ar neierobežoto lietderīgās izmantošanas laiku ir</t>
  </si>
  <si>
    <t xml:space="preserve"> katru gadu pārbaudīts un sākotnējo vērtību noraksta pakāpeniski, sadalot pa gadiem laikaposmā, kas nav ilgāks par 10 gadiem</t>
  </si>
  <si>
    <t>Ilgtermiņa ieguldījumi nomātajos pamatlīdzekļos.</t>
  </si>
  <si>
    <t>Nomāto pamatlīdzekļu kapitālā remonta izmaksas  tiek norakstītas pēc lineārās metodes nomas perioda laikā.</t>
  </si>
  <si>
    <t>Noma ar izpirkumu (finanšu līzings)</t>
  </si>
  <si>
    <t>Gadījumos, kad pamatlīdzekļi, kas iegūti nomā ar izpirkumu (finanšu līzingā), saistībā ar kuriem sabiedrībam pāriet visi riski un atlīdzība, kas raksturīga īpašumtirsībām, tiek uzskatīti par sabiedrība aktīviem tādāvērtībā, par kādu tos varētu iegādāties ar tūlitējo samaksu. Līzinga procentu maksājumi</t>
  </si>
  <si>
    <t>un tiem pielīdzināmi maksājumi tiek iekļauti tā perioda peļņa vai zaudējumu aprēķinā, kurā tie ir radušies.</t>
  </si>
  <si>
    <t>Krājumu novērtēšana</t>
  </si>
  <si>
    <t xml:space="preserve">Nepieciešamības gadījumā novecojušo, lēna apgrozījuma vai bojāto krājumu vērtība ir norakstīta, vai tiem </t>
  </si>
  <si>
    <t>izveidoti uzkrājumi. Krājumu atlikumi pārbaudīti gada inventarizācijā.</t>
  </si>
  <si>
    <t>Krājumu vērtības samazinājuma korekciju summas atzīst par izmaksām tajā pārskata gadā, kurā konstatēts attiecīgais krājumu vērtības samazinājums.Pārdoto krājumu vienību uzskaites vērtību atzīst par izmaksām tajā pārskata gadā, kurā atzīt attiecīgo krājumu pārdošanas ieņēmumi.</t>
  </si>
  <si>
    <t>Debitoru parādi</t>
  </si>
  <si>
    <t xml:space="preserve">Debitoru parādi bilancē tiek uzrādīti neto vērtībā, no sākotnējās vērtības atskaitot speciālos uzkrājumus </t>
  </si>
  <si>
    <t xml:space="preserve">šaubīgiem un bezcerīgiem debitoru parādiem. Uzkrājumi šaubīgiem un bezcerīgiem debitoru parādiem </t>
  </si>
  <si>
    <t>tiek veidoti gadījumos, kad vadība uzskata, ka šo debitoru parādu atgūšana ir apšaubāma.</t>
  </si>
  <si>
    <t>Uzkrātie ieņēmumi.</t>
  </si>
  <si>
    <t>Bilances postenī "Uzkrātie ieņēmumi" norāda skaidri zināmās norēķinu summas ar pircējiem unpasūtītājiem par preču piegādi vai pakalpojumu sniegšanu pārskata gadā, attiecībā uz kuriem saskaņā ar līgumu nosacījumiem bilances datumā vēl nav pienācis maksāšanai paredzētā attaisnojuma dokumenta iesniegšanas termiņš.Šīs norēķinu summas aprēķina, pamatojoties uz attiecīgajā līgumā noteikto cunu un faktisko preču piegādi vai pakalpojumu sniegšanu apliecinošiem dokumentiem.</t>
  </si>
  <si>
    <t>Nākamo periodu izmaksas.</t>
  </si>
  <si>
    <t>Maksājumus, kas izdarīti  pirms bilances datuma, bet attiecas uz nākamajiem pārskata gadiem, norāda bilances postenī "Nākamo periodu izmaksas".</t>
  </si>
  <si>
    <t xml:space="preserve">Pārdošanai turētie ilgtermiņa ieguldījumi </t>
  </si>
  <si>
    <t>Pārdošanai turēti ilgtermiņa ieguldījumi ir atzīti  tādi ilgtermiņa ieguldījumu objekti, kuru bilances vērtība tiks atgūta pārdošanas darījumā, nevis turpmākas izmantošanas gaitā un kuri atbilst abiem šādiem klasifikācijas kritērijiem:</t>
  </si>
  <si>
    <t>1) šie objekti to pašreizējā stāvoklī ir pieejami tūlītējai pārdošanai un pakļauti tikai parastiem šādu objektu pārdošanas nosacījumiem;</t>
  </si>
  <si>
    <t>2) to pārdošana ir ticama (pamatojoties uz vadības lēmumu par šo objektu pārdošanu, ir uzsākts pārdošanas process, un ir pārliecība par tā pabeigšanu gada laikā no šā procesa uzsākšanas dienas).</t>
  </si>
  <si>
    <t xml:space="preserve">Pārskata gada uzņēmumu ienākuma nodokļa izmaksas ir iekļautas finanšu pārskatā, pamatojoties uz </t>
  </si>
  <si>
    <t>vadības saskaņā ar Latvijas Republikas nodokļu likumdošanu veiktajiem aprēķiniem.</t>
  </si>
  <si>
    <t>Saistītās puses</t>
  </si>
  <si>
    <t xml:space="preserve">Par saistītajām pusēm tiek uzskatīti Uzņēmuma dalībnieki, Valdes locekļi, viņu tuvi ģimenes locekļi un </t>
  </si>
  <si>
    <t>uzņēmumi, kuros minētajām personām ir kontrole vai būtiska ietekme.</t>
  </si>
  <si>
    <t xml:space="preserve">Uzkrājumi </t>
  </si>
  <si>
    <t>Uzkrājumi ir paredzēti, lai segtu noteikta veida saistības, kuras attiecas uz pārskata gadu vai iepriekšējiem gadiem un gada pārskata sastādīšanas laikā ir paredzamas vai zināmas, bet kuru apjoms vai konkrētu saistību rašanās vai segšanas datums nav skaidri zināms</t>
  </si>
  <si>
    <t>Uzkrātas saistības</t>
  </si>
  <si>
    <t xml:space="preserve">Bilances postenī "Uzkrātas saistības" norāda skaidri zināmās summas pret preču piegātājiem un </t>
  </si>
  <si>
    <t>pakalpojumu sniedzējiem par pārskata gadā saņemtajām precēm vai pakalpojumiem, par kuriem piegādes, pirkuma vai līguma nosacijumu vai citu iemeslu dēļ bilances datumā vēl nav saņemts maksāšanai paredzēts attiecīgs attaisnojuma dokuments (rēķins).</t>
  </si>
  <si>
    <t>Ilgtermiņa ieguldījumu pārvērtēšanas rezerve</t>
  </si>
  <si>
    <t>kadastra nav, t.k poligons</t>
  </si>
  <si>
    <t>Regulēšanas komisijas izmaksas</t>
  </si>
  <si>
    <t>III. Pašu kapitāls:</t>
  </si>
  <si>
    <t>Postenī "Pārējās saimnieciskās darbības izmaksas" iekļauj sabiedrības saimnieciskās darbības izmaksas, kas nav norādītas citos peļņas va zaudējumu aprēķina posteņas un kas ir radušās saimnieciskās darbības rezultātā vai ir ar to saistības, vai izriet tieši no tas (piemēram, radušos zaudējumus no ilgtermiņa ieguldījumu objektu atsavināšanas vai no ārvalstu kursu svārstībam).</t>
  </si>
  <si>
    <t>Uzkrāto vērtības saistībā ar objekta atsavināšanu</t>
  </si>
  <si>
    <t>Uzņēmuma nekustamā īpašuma vērtība</t>
  </si>
  <si>
    <t>Izdevumi, saistītie ar ottreizējās produkcijas izmantošanu</t>
  </si>
  <si>
    <t>Interneta mājas lapas uzturēšana</t>
  </si>
  <si>
    <t>Gada pārskata revīzijas izdevumi</t>
  </si>
  <si>
    <t>Galvenie finanšu riski, kas saistīti ar Sabiedrības finašu instrumentiem ir kredītrisks un likviditātes risks. Sabiedrība ir pakļauta kredītriskam saistībā ar tā pircēju un pasūtītāju parādiem. Sabiedrība kontrolē savu kredītrisku, pastāvīgi izvērtējot klientu parādu atmaksas vēsturi un nosakot kreditēšanas nosacījumus katram klientam atsevišķi. Bez tam Sabiedrība nepārtraukti uzrauga debitoru parādu atlikumus, lai mazinātu neatgūstamo parādu rašanās iespēju. Pircēju un pasūtītāju parādi tiek uzrādīti atgūstamajā vērtībā.</t>
  </si>
  <si>
    <t>Gada pārskats būs apstiprināts dalībnieku sapulcē.</t>
  </si>
  <si>
    <t>Ja pamatlīdzekļa bilances vērtību pārvērtēšanas dēļ palielina, šādas pārvērtēšanas dēļ radušos vērtības pieaugumu iegrāmato pašu kapitāla postenī "Ilgtermiņa ieguldījumu pārvērtēšanas rezerve". Ja pārvērtēšanas dēļ radies vērtības pieaugums kompensē tā paša pamatlīdzekļa pārvērtēšanas samazinājumu, kas iepriekšējos pārskata periodos atzīts par izmaksām peļņas vai zaudējumu aprēķinā, tad pārvērtēšanas dēļ radušais vērtības pieaugumu atzīst par ieņēmumiem pārskata perioda peļņas vai zaudējumu aprēķinā.</t>
  </si>
  <si>
    <t>Nākamo periodu ieņēmumi.</t>
  </si>
  <si>
    <t>Bilances postenī "Nākamo periodu ieņēmumi" norādīto saņemtās finanšu palīdzības iekļauj attiecīgo pārskata gadu ieņēmumos:</t>
  </si>
  <si>
    <t>Ieņēmumu atzīšana</t>
  </si>
  <si>
    <t xml:space="preserve"> Ieņēmumos iekļauj  parastā  darbībā  gūtos  saimnieciskos  labumus, kurus saņēmis vai saņems pats </t>
  </si>
  <si>
    <t>uzņēmums</t>
  </si>
  <si>
    <t>Ieņēmumus no preču pārdošanas atzīst  tad, ja ir ievēroti visi  šādi nosacījumi:</t>
  </si>
  <si>
    <t xml:space="preserve">1. uzņēmums ir nodevis  pircējam nozīmīgus īpašuma  tiesībām uz precēm raksturīgos riskus un </t>
  </si>
  <si>
    <t>atlīdzības;</t>
  </si>
  <si>
    <t>2. uzņēmums nepatur turpmākās ar īpašuma tiesībām  saistītās pārvaldīšanas tiesības un reālu kontroli</t>
  </si>
  <si>
    <t xml:space="preserve"> pār  precēm;</t>
  </si>
  <si>
    <t>3. var ticami novērtēt ieņēmumu summu;</t>
  </si>
  <si>
    <t>4. ir  ticams,  ka  uzņēmums saņems  ar  darījumu  saistītos saimnieciskos labumus;</t>
  </si>
  <si>
    <t>5. var ticami  novērtēt izmaksas, kas  radušās vai  radīsies saistībā ar darījumu</t>
  </si>
  <si>
    <r>
      <t>Pakalpojumu sniegšanas darījuma rezultātu</t>
    </r>
    <r>
      <rPr>
        <sz val="10"/>
        <rFont val="Arial"/>
        <family val="2"/>
        <charset val="204"/>
      </rPr>
      <t xml:space="preserve">,  ar šo  darījumu  saistītos  ieņēmumus  atzīst,  ņemot  vērā  </t>
    </r>
  </si>
  <si>
    <t>to,   kādā pakalpojumu sniegšanas izpildes pakāpē darījums ir bilances  datumā.</t>
  </si>
  <si>
    <t>Pakalpojumu sniegšanas darījuma iznākumu var ticami aplēst, ja  tiek ievēroti visi šādi nosacījumi:</t>
  </si>
  <si>
    <t>1. Var ticami novērtēt ieņēmumu summu;</t>
  </si>
  <si>
    <t>2. Ir  ticams,  ka  uzņēmums saņems  ar  darījumu  saistītos saimnieciskos labumus</t>
  </si>
  <si>
    <t>3. Var  ticami  novērtēt,  kāds  ir  pakalpojumu  sniegšanas izpildes apjoms procentos bilances datumā;</t>
  </si>
  <si>
    <t xml:space="preserve">4. Var ticami novērtēt esošās darījuma izmaksas un izmaksas, kas būs nepieciešamas darījuma </t>
  </si>
  <si>
    <t>pabeigšanai.</t>
  </si>
  <si>
    <t>Izdevumi.</t>
  </si>
  <si>
    <t>Postenī "Pārdotās produkcijas ražošanas pašizmaksa, pārdoto preču vai sniegto pakalpojumu iegādes izmaksas" norāda neto apgrozījuma gūšanai pārdoto preču iegādes izmaksas un pārdotās produkcijas</t>
  </si>
  <si>
    <t>vai sniegto pakalpojumu ražošanas pašizmaksu.</t>
  </si>
  <si>
    <t>Posteņos"Pārdošanas izmaksas" un "Administrācijas izmaksas" iekļauj attiecīgo daļu no personāla izmaksām, materiālu izmaksām, pamatlīdzekļu un nemateriālo ieguldījumu vērtības samazinājuma</t>
  </si>
  <si>
    <t>korekcijām un pārējām saimnieciskās darbības izmaksām, kuras attiecas uz pārskata gadu.</t>
  </si>
  <si>
    <t>Postenī "Pārdošanas izmaksas" norāda to daļu no izmaksām, kuras radušās produkcijas vai preču pārdošanas, tramsportēšanas vai uzglabāšanas procesā vai kuras nepieciešanas, lai veicinātu preču un pakalpojumu pārdošanu.</t>
  </si>
  <si>
    <t>Postenī "Administrācijas izmaksas" norāda to daļu no izmaksām, kuras radušās pārskata gadā uzņēmuma</t>
  </si>
  <si>
    <t>vadīšanas, kontroles un administrēšanas procesā.</t>
  </si>
  <si>
    <t>Ieņēmumi no atkritumu savākšanas</t>
  </si>
  <si>
    <t>Poligona slēgšanas un rekultivācijas izmaksas</t>
  </si>
  <si>
    <t>Pārējie kreditori</t>
  </si>
  <si>
    <t>VADĪBAS ZIŅOJUMS</t>
  </si>
  <si>
    <t>Darbības veidi</t>
  </si>
  <si>
    <t xml:space="preserve">Uzņēmuma darbības veids ir atkritumu apglabāšana   </t>
  </si>
  <si>
    <t>NACE 2 kods</t>
  </si>
  <si>
    <t>Sabiedrības darbības apraksts pārskata gadā</t>
  </si>
  <si>
    <t>Pārskata gada pabeigts ar sekojošiem radītājiem:</t>
  </si>
  <si>
    <t>NOVIRZE</t>
  </si>
  <si>
    <t>%</t>
  </si>
  <si>
    <t>Pārdotās produkcijas ražošanas izmaksas</t>
  </si>
  <si>
    <t>Peļņa vai zaudējumi pirms nodokļiem</t>
  </si>
  <si>
    <t>1. Ilgtermiņa ieguldījumi</t>
  </si>
  <si>
    <t>2. Apgrozāmie līdzekļi</t>
  </si>
  <si>
    <t xml:space="preserve">   2.1. Krājumi</t>
  </si>
  <si>
    <t xml:space="preserve">   2.2. Debitori</t>
  </si>
  <si>
    <t xml:space="preserve">   2.3. Naudas līdzekļi</t>
  </si>
  <si>
    <t>Kopā aktīvs</t>
  </si>
  <si>
    <t>1. Pašu kapitāls</t>
  </si>
  <si>
    <t>Kopā pasīvs</t>
  </si>
  <si>
    <t>Darbības finanšu radītāji:</t>
  </si>
  <si>
    <t>Pārskata</t>
  </si>
  <si>
    <t>Iepriekšējais</t>
  </si>
  <si>
    <t>Izmaiņas</t>
  </si>
  <si>
    <t>periods</t>
  </si>
  <si>
    <t>ATLIKUSĪ VĒRTĪBA</t>
  </si>
  <si>
    <t>Pircēju un pasūtitāju parādu uzskaites vērtība</t>
  </si>
  <si>
    <t>t.sk.: 1 kārtas objekts</t>
  </si>
  <si>
    <t>2. kārtas objekts</t>
  </si>
  <si>
    <t>Ieņēmumi no infrastruktūras izmantošanas</t>
  </si>
  <si>
    <t>Ieņēmumi no pamatlīdzekļu pārdošanas</t>
  </si>
  <si>
    <t>Saņemtā soda nauda</t>
  </si>
  <si>
    <t xml:space="preserve">Saņemtā summa </t>
  </si>
  <si>
    <t>Uzņem.viegl.transportlīdz.nodokl.</t>
  </si>
  <si>
    <t>Sabiedrībai nav informācijas par nelabvēlīgiem vai labvēlīgiem notikumiem, kas neattiecas uz pārskata gadu, bet var būtiski ietekmēt gada pārskata lietotāju novērtējumu attiecībā uz sabiedrības līdzekļiem, saistībām, finansiālo stāvokli, peļņu vai zaudējumiem vai lēmumu pieņemšanu nākotnē.</t>
  </si>
  <si>
    <t>Atvalinājuma rezerve</t>
  </si>
  <si>
    <t>VI. Nauda un tās ekvivalenti perioda beigās</t>
  </si>
  <si>
    <t>V. Nauda un tās ekvivalenti perioda sākumā</t>
  </si>
  <si>
    <t>IV. Pārskata gada neto naudas plūsma</t>
  </si>
  <si>
    <t>IV. Ārvalstu valūtu kursu svārstību rezultāts</t>
  </si>
  <si>
    <t>Finanšu darbības neto naudas plūsma</t>
  </si>
  <si>
    <t>Izmaksātās dividendes</t>
  </si>
  <si>
    <t>III. Finanšu darbības naudas plūsma</t>
  </si>
  <si>
    <t>Ieguldīšanas darbības neto naudas plūsma</t>
  </si>
  <si>
    <t>Ieņēmumi no pamatlīdzekļu un nemateriālo ieguldījumu pārdošanas</t>
  </si>
  <si>
    <t>Pamatlīdzekļu un nemateriālo ieguldījumu iegāde</t>
  </si>
  <si>
    <t>II. Ieguldīšanas darbības naudas plūsma</t>
  </si>
  <si>
    <t>Pamatdarbības neto naudas plūsma</t>
  </si>
  <si>
    <t>Izdevumi uzņēmuma ienākuma nodokļa maksājumiem</t>
  </si>
  <si>
    <t>Bruto pamatdarbības naudas plūsma</t>
  </si>
  <si>
    <t xml:space="preserve">    parādu pieaugums (+) vai samazinājums (-)</t>
  </si>
  <si>
    <t xml:space="preserve">c) piegādātājiem, darbuzņēmējiem un pārējiem kreditoriem maksājamo </t>
  </si>
  <si>
    <t>b) krājumu atlikumu pieaugums (-) vai samazinājums (+)</t>
  </si>
  <si>
    <t>a) debitoru parāda atlikumu pieaugums (-) vai samazinājums (+)</t>
  </si>
  <si>
    <t>Korekcijas par:</t>
  </si>
  <si>
    <t>saistību atlikumu izmaiņu ietekmes korekcijām</t>
  </si>
  <si>
    <t xml:space="preserve">Peļņa vai zaudējumi pirms apgrozāmo līdzekļu un īstermiņa  </t>
  </si>
  <si>
    <t>(a) pamatlīdzekļu vērtības samazinājuma korekcijas</t>
  </si>
  <si>
    <t>Peļņa vai zaudējumi pirms uņēmumu ienākuma  nodokļa</t>
  </si>
  <si>
    <t>I. Pamatdarbības naudas plūsma</t>
  </si>
  <si>
    <t xml:space="preserve">Piezīmes </t>
  </si>
  <si>
    <t xml:space="preserve">NAUDAS PLŪSMAS PĀRSKATS PAR PERIODU, KAS NOSLĒDZĀS </t>
  </si>
  <si>
    <t>2. Pārskata gada bilancē norādītā summa perioda beigās</t>
  </si>
  <si>
    <t>1. Iepriekšējā gada bilancē norādītā summa</t>
  </si>
  <si>
    <t>3. Pārskata gada bilancē norādītā summa perioda beigās</t>
  </si>
  <si>
    <t>dividendes</t>
  </si>
  <si>
    <t>2. Nesadalītās peļņas palielinājums/samazinājums</t>
  </si>
  <si>
    <t>I. Akciju vai daļu kapitāls (pamatkapitāls):</t>
  </si>
  <si>
    <t>i) pamatlīdzekļu izslēgšanas rezultāts</t>
  </si>
  <si>
    <t>Nemateriālie ieguldījumi kopā:</t>
  </si>
  <si>
    <t>(+, -)</t>
  </si>
  <si>
    <t xml:space="preserve">Tekošās likviditātes koeficients </t>
  </si>
  <si>
    <t xml:space="preserve">Absolūtās likviditātes koeficients </t>
  </si>
  <si>
    <t>Kopējās likviditātes koeficients</t>
  </si>
  <si>
    <t>Sabiedrība gada pārskata pielikumos netiek atklāta informācija par partneriem, jo partneru saraksts ir sabiedrības komercnoslēpums un tā atklāšana pielikumos var kaitēt sabiedrības interesēm.</t>
  </si>
  <si>
    <t>Finansu risku vadība</t>
  </si>
  <si>
    <t>Sabiedrība saskaras ar vairākiem finanšu instrumentiem, piemēram, pircēju un pasūtītāju parādi un citi debitori, parādi piegādātājiem un darbuzņēmējiem un pārējie kreditori, kas izriet tieši no tā saimnieciskās darbības.</t>
  </si>
  <si>
    <t>Sabiedrība ievēro piesardzīgu likviditātes riska vadību, nodrošinot, ka ir pieejami atbilstoši kredītresursi saistību nokārtošanai noteiktajos termiņos.</t>
  </si>
  <si>
    <t>Sabiedrība kontrolē savu likviditātes risku, uzturot atbilstošu naudas un naudas ekvivalentu daudzumu un nodrošinot atbilstošu finansējumu. Sabiedrības vadība uzskata, ka Sabiedrībai būs pietiekami naudas resursi, lai tās likviditāte nebūtu apdraudēta.</t>
  </si>
  <si>
    <t>Priekšlikumi par uzņēmuma peļņas izlietošanu vai zaudējumu segšanu.</t>
  </si>
  <si>
    <t xml:space="preserve">Valdes loceklis __________________Aivars Pudāns   </t>
  </si>
  <si>
    <t xml:space="preserve">Krājumu novērtēti izmantojot FIFO metodi. Krājumi bilancē uzrādīti to iegādes pašizmaksā. </t>
  </si>
  <si>
    <t>Samaksāts</t>
  </si>
  <si>
    <t>Gada pārskata revīzija</t>
  </si>
  <si>
    <t>Aplēstās saistību summas pret darbiniekiem par pārskata gadā uzkrātajām neizmantotām atvaļinājumu dienām</t>
  </si>
  <si>
    <t>Finanšu instrumentu izmantošana.</t>
  </si>
  <si>
    <t>Tādu nav.</t>
  </si>
  <si>
    <t>Sabiedrības savu akciju vai daļu kopums.</t>
  </si>
  <si>
    <t>Vadības priekšlikums - peļņu atstāt nesadalītu līdz atsevišķā lēmuma pieņemšanai.</t>
  </si>
  <si>
    <t>Informācija par konstatētajām iepriekšējo gadu kļūdām un labojumiem.</t>
  </si>
  <si>
    <t>Pārsakata gadā iepriekšējo periodu kļūdu labojumu nebija.</t>
  </si>
  <si>
    <t>Skaidrojums par grāmatvedības politikas maiņu, ja grāmatvedības politikas maiņas pamatojums ir izmaiņas normatīvajā regulējumā.</t>
  </si>
  <si>
    <t>Grāmatvedības politikas maiņas pārskata gadā nebija.</t>
  </si>
  <si>
    <t>Informācija (aplēses veids, summa) par tām grāmatvedības aplēsēm, kuru maiņa radījusi butisku ietekmi pārskata gadā vai no kurām ir sagaidāma būtiska ietekme nākamajos pārskata gados, ja to  ir iespējams noteikt, vai skaidrojumu par iemesliem, kādēļ šo ietekmi nav iespējams noteikt.</t>
  </si>
  <si>
    <t>Piezīme Nr.27</t>
  </si>
  <si>
    <t>Cita informācija.</t>
  </si>
  <si>
    <t>Galvojumi un garantijas.</t>
  </si>
  <si>
    <t>Sabiedrībai nav galvojumu un garantiju.</t>
  </si>
  <si>
    <t>Bilancē neiekļautās finansiālās saistības, sniegtās garantijas vai citas iespējamās saistības (kopsumma).</t>
  </si>
  <si>
    <t>Pārēja informācija.</t>
  </si>
  <si>
    <t>Ziņas par valdes un vadības locekļiem izsniegtajiem galvojumiem un ķīlām.</t>
  </si>
  <si>
    <t>Valdes locekļiem izsniegto galvojumu un ķīlu nav.</t>
  </si>
  <si>
    <t>Saistības pensijām.</t>
  </si>
  <si>
    <t>Sabiedrībai nav saistību pensijām.</t>
  </si>
  <si>
    <t>Informācija par iespējamām saistībām, kas varētu rasties konkrēta pagātnes notikuma sakarā.</t>
  </si>
  <si>
    <t>Sabiedrībai nav saistību, kas varētu rasties konkrēta pagātnes notikuma sakarā.</t>
  </si>
  <si>
    <t>Darba algas norēķini</t>
  </si>
  <si>
    <t>Piezīme Nr. 18</t>
  </si>
  <si>
    <t>Piezīme Nr.19</t>
  </si>
  <si>
    <t>Piezīme Nr. 20</t>
  </si>
  <si>
    <t>materiāltehniskā aprīkojuma bāzes nomas līgums.</t>
  </si>
  <si>
    <t xml:space="preserve">SIA "Atkritumu apsaimniekošanas Dienvidlatgales starppašvaldību organizācija"   </t>
  </si>
  <si>
    <t>Informācija par operatīvo nomu</t>
  </si>
  <si>
    <t>Informācija par finanšu nomu</t>
  </si>
  <si>
    <t>Sabiedrība nesniedz finanšu nomas pakalpojumus un sabiedrībai nav noslēgtu finanšu nomas līgumu.</t>
  </si>
  <si>
    <t>Informācija par atgriezenisko nomu.</t>
  </si>
  <si>
    <t>Informācija par atlīdzību valdes locekļiem :</t>
  </si>
  <si>
    <t>Sabiedrībai nav ārpusbilances saistību  un ieķīlāto aktīvu.</t>
  </si>
  <si>
    <t xml:space="preserve">no kuriem atskaitītas tirdzniecības atlaides un citas piešķirtās atlaides, kā arī </t>
  </si>
  <si>
    <t>Pārējo rezervju norakstīšana</t>
  </si>
  <si>
    <t>Bilances un peļņas vai zaudējumu aprēķina posteņos summas norāda pēc uzkrāšanas principa, izdevumus norāds, ņemot vērā to rašanās laiku,nevis naudas izdošanas laiku.</t>
  </si>
  <si>
    <t>Nākamo periodu ieņēmumi norāda bilancē attiecīgi ilgtermiņa vai īstermiņa kreditoru sastāvā.</t>
  </si>
  <si>
    <t>Nodokļi .</t>
  </si>
  <si>
    <t>Peļņas vai zaudējumu aprēķins ir klasificēts pēc izdevumu funkcijas.</t>
  </si>
  <si>
    <t xml:space="preserve">* pareizi atklāj uzņēmuma rezultātus un finansiālo stāvokli - atklāj ne tikai darījumu juridisko formu , bet </t>
  </si>
  <si>
    <t xml:space="preserve">starppašvaldību organizācija"  </t>
  </si>
  <si>
    <t>SIA "AADSO" saīsinātā bilance:</t>
  </si>
  <si>
    <t>Cita veida atlīdzība zvērinātu revidentu komercsabiedrībai netika izmaksāta.</t>
  </si>
  <si>
    <t>Sabiedrība nesniedz operatīvās nomas pakalpojumus un sabiedrībai nav noslēgtu operatīvās nomas līgumu.</t>
  </si>
  <si>
    <t>Sabiedrība nesniedz atgriezeniskās nomas pakalpojumus un sabiedrības nav noslēgtu finanšu nomas līgumu.</t>
  </si>
  <si>
    <t>Finanšu pārskatā atspoguļotie radītāji ir izteikti Latvijas nacionālajā valūtā - eiro (EUR).</t>
  </si>
  <si>
    <t>Bilances postenī "Nākamo periodu ieņēmumi" norāda  no valsts, pašvaldības, Eiropas Savienības, citu organizāciju  saņemtu finanšu palīdzību, kas izpaužas kā tiešais naudas maksājums, ja nauda paredzēta ilgtermiņa ieguldījumu objekta iegādei, izveidošanai vai būvniecībai, nauda tiks izlietota tikai nākamajā pārskata gadā, ja nosacījums netiks izpildīts, nauda nākamajos gados būs jāatmaksā.</t>
  </si>
  <si>
    <t>poligons</t>
  </si>
  <si>
    <t xml:space="preserve">Izejvielas un materiāli </t>
  </si>
  <si>
    <t>Valsts sociālās apdrošināšanas obligātas  izmaksas</t>
  </si>
  <si>
    <t>Vieglo transportlīdzekļu izmaksas</t>
  </si>
  <si>
    <t>VSAO izmaksas</t>
  </si>
  <si>
    <t>Nākotnes perspektīva un Sabiedrības attīstība.</t>
  </si>
  <si>
    <t>Piezīme Nr.2</t>
  </si>
  <si>
    <t>Piezīme Nr.3</t>
  </si>
  <si>
    <t>Piezīme Nr.5</t>
  </si>
  <si>
    <t>Piezīme Nr.6</t>
  </si>
  <si>
    <t>Piezīme Nr.7</t>
  </si>
  <si>
    <t>Piezīme Nr.10</t>
  </si>
  <si>
    <t>Piezīme Nr. 13</t>
  </si>
  <si>
    <t>Piezīme Nr. 14</t>
  </si>
  <si>
    <t>Piezīme Nr. 15</t>
  </si>
  <si>
    <t>Piezīme Nr. 16</t>
  </si>
  <si>
    <t>Piezīme Nr. 17</t>
  </si>
  <si>
    <t>Neatkarīgu revidentu ziņojums</t>
  </si>
  <si>
    <t>Informācija par sabiedrību</t>
  </si>
  <si>
    <t xml:space="preserve"> SIA "Atkritumu apsaimniekošanas Dienvidlatgales </t>
  </si>
  <si>
    <t>Valdes loceklis</t>
  </si>
  <si>
    <t>Finanšu palīdzības sniedzējs</t>
  </si>
  <si>
    <t>Piezīme Nr. 12</t>
  </si>
  <si>
    <t>1. Paskaidrojumi pie bilances posteņiem</t>
  </si>
  <si>
    <t>Piezīme Nr. 11</t>
  </si>
  <si>
    <t>Piezīme Nr.21</t>
  </si>
  <si>
    <t>Atlīdzība par zvērinātu revidentu komercsabiedrībai sniegtajiem pakalpojumiem:</t>
  </si>
  <si>
    <t>Peļņas vai zaudējumu aprēķins</t>
  </si>
  <si>
    <t>Vadības ziņojums</t>
  </si>
  <si>
    <t>GADA PĀRSKATS</t>
  </si>
  <si>
    <t>par periodu</t>
  </si>
  <si>
    <t>SATURS</t>
  </si>
  <si>
    <t>Lpp.</t>
  </si>
  <si>
    <t>Finanšu pārskats:</t>
  </si>
  <si>
    <t>Bilance:</t>
  </si>
  <si>
    <t>aktīvs</t>
  </si>
  <si>
    <t>pasīvs</t>
  </si>
  <si>
    <t>Naudas plūsmas pārskats</t>
  </si>
  <si>
    <t>Pašu kapitāla izmaiņu pārskats</t>
  </si>
  <si>
    <t>Gada pārskata pielikums:</t>
  </si>
  <si>
    <t>1. Grāmatvedības politika un pielietotās metodes</t>
  </si>
  <si>
    <t>2. Paskaidrojumi pie peļņas vai zaudējumu aprēķina posteņiem</t>
  </si>
  <si>
    <t>4. Vispārīgā informācija</t>
  </si>
  <si>
    <t>Sabiedrības juridiskais statuss</t>
  </si>
  <si>
    <t>Reģistrācijas Nr., vieta un datums</t>
  </si>
  <si>
    <t>Juridiskā adrese</t>
  </si>
  <si>
    <t>Pasta adrese</t>
  </si>
  <si>
    <t>Bankas nosaukums un kods</t>
  </si>
  <si>
    <t>Bankas konti</t>
  </si>
  <si>
    <t xml:space="preserve">Dalībnieki un to daļas </t>
  </si>
  <si>
    <t>Pārskata gads</t>
  </si>
  <si>
    <t xml:space="preserve">no </t>
  </si>
  <si>
    <t xml:space="preserve"> līdz</t>
  </si>
  <si>
    <t>Ziņas par radniecīgajam sabiedrībam</t>
  </si>
  <si>
    <t>Grāmatvedis</t>
  </si>
  <si>
    <t>Revidents</t>
  </si>
  <si>
    <t>PEĻŅAS VAI ZAUDĒJUMU APRĒĶINS</t>
  </si>
  <si>
    <t>PAR PERIODU, KAS NOSLĒDZĀS</t>
  </si>
  <si>
    <t>Piezīmes</t>
  </si>
  <si>
    <t>Uz pielikumu</t>
  </si>
  <si>
    <t>numurs</t>
  </si>
  <si>
    <t>Neto apgrozījums</t>
  </si>
  <si>
    <t>Bruto peļņa vai zaudējumi</t>
  </si>
  <si>
    <t>Pārdošanas izmaksas</t>
  </si>
  <si>
    <t>Administrācijas izmaksas</t>
  </si>
  <si>
    <t>Pārējie saimnieciskās darbības ieņēmumi</t>
  </si>
  <si>
    <t>Pārējās  saimnieciskās darbības izmaksas</t>
  </si>
  <si>
    <t>Pārskata gada peļņa vai zaudējumi</t>
  </si>
  <si>
    <t>Aktīvs</t>
  </si>
  <si>
    <t>Pamatlīdzekļi kopā:</t>
  </si>
  <si>
    <t>Pircēju un pasūtītāju parādi</t>
  </si>
  <si>
    <t>Citi debitori</t>
  </si>
  <si>
    <t>Pasīvs</t>
  </si>
  <si>
    <t>Akciju vai daļu kapitāls (pamatkapitāls)</t>
  </si>
  <si>
    <t>Citi uzkrājumi</t>
  </si>
  <si>
    <t>Parādi piegādātājiem un darbuzņēmējiem</t>
  </si>
  <si>
    <t>Ziņas par ārpusbilances saistībām un ieķīlātiem aktīviem</t>
  </si>
  <si>
    <t>Nākotnes izredzes un turpmākā attīstība, darbības turpināšanās pamatojums</t>
  </si>
  <si>
    <t xml:space="preserve">Ziņas par nomas līgumiem, īres līgumiem, ķīlām, izsniegtām garantijām un citiem līgumiem, kuriem ir svarīga nozīme sabiedrības darbībā </t>
  </si>
  <si>
    <t>Uzkrātās saistības</t>
  </si>
  <si>
    <t>kontrole</t>
  </si>
  <si>
    <t>Pasīvu kopsumma:</t>
  </si>
  <si>
    <t>Piezīme Nr. 1</t>
  </si>
  <si>
    <t xml:space="preserve">Neto apgrozījums </t>
  </si>
  <si>
    <t>neto apgrozījumu  pielikumā   parāda  sadalījumā  pa   pamatdarbības</t>
  </si>
  <si>
    <t>veidiem un ģeogrāfiskajiem tirgiem,</t>
  </si>
  <si>
    <t>Kopā</t>
  </si>
  <si>
    <t>Neto apgrozījuma sadalījums pa ģeogrāfiskiem tirgiem</t>
  </si>
  <si>
    <t>Latvija</t>
  </si>
  <si>
    <t>Neto apgrozījuma gūšanai izlietotās produkcijas, preču vai pakalpojumu izmaksas ražošanas vai iegādes</t>
  </si>
  <si>
    <t>pašizmaksā.</t>
  </si>
  <si>
    <t>Izmaksu veids</t>
  </si>
  <si>
    <t>Pamatlīdzekļu nolietojums</t>
  </si>
  <si>
    <t>Citi administrācijas izdevumi</t>
  </si>
  <si>
    <t>Piezīme Nr. 4</t>
  </si>
  <si>
    <t xml:space="preserve">Pārējie  saimnieciskās darbības ieņēmumi </t>
  </si>
  <si>
    <t>Ieņēmumu veidi</t>
  </si>
  <si>
    <t>Pārējie  saimnieciskās darbības izdevumi</t>
  </si>
  <si>
    <t>Izdevumu veidi</t>
  </si>
  <si>
    <t>Kopā:</t>
  </si>
  <si>
    <t>Nekustamā īpašuma nodoklis</t>
  </si>
  <si>
    <t>Nemateriālie ieguldījumi</t>
  </si>
  <si>
    <t>Sākotnējā vērtība</t>
  </si>
  <si>
    <t>Pamatlīdzekļu kustības pārskats</t>
  </si>
  <si>
    <t>Zemes gabali</t>
  </si>
  <si>
    <t>Tehnoloģiskās iekārtas</t>
  </si>
  <si>
    <t>Pārējie pamatlīdzekļi</t>
  </si>
  <si>
    <t>SĀKOTNĒJA VĒRTĪBA:</t>
  </si>
  <si>
    <t>Nekustamā īpašuma adrese</t>
  </si>
  <si>
    <t>bilances vērtība</t>
  </si>
  <si>
    <t>kopā</t>
  </si>
  <si>
    <t>Krājumi</t>
  </si>
  <si>
    <t>Krājumu veidi</t>
  </si>
  <si>
    <t>Sadalījums pa valūtām</t>
  </si>
  <si>
    <t>Valūta</t>
  </si>
  <si>
    <t>EUR</t>
  </si>
  <si>
    <t>USD</t>
  </si>
  <si>
    <t>Nākamo periodu izmaksas</t>
  </si>
  <si>
    <t>Izdevumu veids</t>
  </si>
  <si>
    <t>Samaksāts pārskata gadā</t>
  </si>
  <si>
    <t>1.</t>
  </si>
  <si>
    <t>PASĪVS</t>
  </si>
  <si>
    <t>Daļu/akciju skaits</t>
  </si>
  <si>
    <t>Kopēja vērtība</t>
  </si>
  <si>
    <t xml:space="preserve">Kopēja vērtība </t>
  </si>
  <si>
    <t xml:space="preserve">Nesadalītā peļņa </t>
  </si>
  <si>
    <t>Nesadalīta peļņa</t>
  </si>
  <si>
    <t>Aprēķinātas dividendes par iepriekš. gadiem</t>
  </si>
  <si>
    <t>Pārskata gada peļņa (zaudējumi)</t>
  </si>
  <si>
    <t>Uzkrājumi</t>
  </si>
  <si>
    <t>Uzkrājuma veids</t>
  </si>
  <si>
    <t>Apjoms pārskata gada sākumā</t>
  </si>
  <si>
    <t>Palielinājums</t>
  </si>
  <si>
    <t>Samazinājums</t>
  </si>
  <si>
    <t>Apjoms pārskata gada beigās</t>
  </si>
  <si>
    <t>Vienas daļas  nomināla vērtība</t>
  </si>
  <si>
    <t>pievienotās vērtības nodoklis  un citi nodokļi, kas tieši saistīti ar pārdošanu.</t>
  </si>
  <si>
    <t>nav</t>
  </si>
  <si>
    <t>Īstermiņa parādi</t>
  </si>
  <si>
    <t>Piezīme Nr.23</t>
  </si>
  <si>
    <t>Piezīme Nr.24</t>
  </si>
  <si>
    <t>Nodokļu maksājumi</t>
  </si>
  <si>
    <t>Uzņēmuma ienākuma nodoklis</t>
  </si>
  <si>
    <t>Pievienotās vērtības nodoklis</t>
  </si>
  <si>
    <t xml:space="preserve">Iedzīvotāju ienākuma nodoklis </t>
  </si>
  <si>
    <t>Dabas resursu nodoklis</t>
  </si>
  <si>
    <t>Pārmaksātie nodokļi</t>
  </si>
  <si>
    <t>Parāds budžetam</t>
  </si>
  <si>
    <t>Rēķini par iepriekšējo gadu, kuri saņemti pēc pārskata datuma</t>
  </si>
  <si>
    <t>Uzņēmumā nodarbināto personu skaits</t>
  </si>
  <si>
    <t>Vidējais uzņēmumā nodarbināto personu skaits</t>
  </si>
  <si>
    <t>Personala izmaksas</t>
  </si>
  <si>
    <t>Izmaksu veida</t>
  </si>
  <si>
    <t>Atlīdzība par darbu</t>
  </si>
  <si>
    <t>Sociālo iemaksu izmaksas</t>
  </si>
  <si>
    <t xml:space="preserve">   no citiem pamatdarbības veidiem</t>
  </si>
  <si>
    <t>I. Nemateriālie ieguldījumi:</t>
  </si>
  <si>
    <t>Koncesijas, patenti, licences, preču zīmes un tamlīdzīgas tiesības</t>
  </si>
  <si>
    <t>I. Nemateriālie ieguldījumi kopā:</t>
  </si>
  <si>
    <t>Citi pārdošanas izdevumi</t>
  </si>
  <si>
    <t>Darba alga</t>
  </si>
  <si>
    <t>Sociālais nodoklis</t>
  </si>
  <si>
    <t>Komunālie maksājumi</t>
  </si>
  <si>
    <t>Mazvērtīgā inventāra izdevumi</t>
  </si>
  <si>
    <t>Sakaru izdevumi</t>
  </si>
  <si>
    <t>Interneta abonēšanas izdevumi</t>
  </si>
  <si>
    <t>Naudas apgrozījuma blakus izdevumi</t>
  </si>
  <si>
    <t>Komandējumu izdevumi</t>
  </si>
  <si>
    <t>Neizmantoto atvalinājumu uzkrājums</t>
  </si>
  <si>
    <t>Atvaļinajumiem</t>
  </si>
  <si>
    <t xml:space="preserve">Norēķini ar piegādātājiem un darbuzņēmējiem </t>
  </si>
  <si>
    <t>Piezīme Nr.11</t>
  </si>
  <si>
    <t>valūtā</t>
  </si>
  <si>
    <t>Aktīvu kopsumma:</t>
  </si>
  <si>
    <t>Neto apgrozījums ir ieņēmumi no sabiedrības pamatdarbības un pakalpojumu sniegšanas,</t>
  </si>
  <si>
    <t>Norakstīts pārskata gadā</t>
  </si>
  <si>
    <t>Apmaksātais kapitāls</t>
  </si>
  <si>
    <t>Parakstītais kapitāls</t>
  </si>
  <si>
    <t>Sabiedrība ar ierobežotu atbildību</t>
  </si>
  <si>
    <t>Sabiedrības nosaukums</t>
  </si>
  <si>
    <t>Saimnieciskās darbības veida kods pēc NACE 2. red.</t>
  </si>
  <si>
    <t>Sabiedrības pamatdarbība</t>
  </si>
  <si>
    <t>AKTĪVS</t>
  </si>
  <si>
    <t xml:space="preserve">Apstākļi un notikumi pēc bilances slēgšanas </t>
  </si>
  <si>
    <t>a) Zemesgabali, ēkas un inženierbūves</t>
  </si>
  <si>
    <t>Izeivielas, pamatmateriāli un palīgmateriāli</t>
  </si>
  <si>
    <t>Aizdevumi akcionāriem vai dalībniekiem un vadībai</t>
  </si>
  <si>
    <t xml:space="preserve">Līdzdalība radniecīgo sabiedrību kapitālā </t>
  </si>
  <si>
    <t>Pamatļidzekļu izveidošana un nepabeigto celtniecības objektu izmaksas</t>
  </si>
  <si>
    <t>Pārējie pamalīdzekļi un inventārs</t>
  </si>
  <si>
    <t>Tehnoloģiskās iekārtas un ierīces</t>
  </si>
  <si>
    <t>Nekustamie īpašumi:</t>
  </si>
  <si>
    <t>BILANCES</t>
  </si>
  <si>
    <t xml:space="preserve">Iepriekšejo gadu nesadalīta peļņa vai nesegtie zaudējumi </t>
  </si>
  <si>
    <t>Nākamo periodu ieņēmumi</t>
  </si>
  <si>
    <t>Nodokļi un valsts sociālās apdrošin.oblīgātās iemaksas</t>
  </si>
  <si>
    <t xml:space="preserve">Laikā periodā starp pārskata gada pēdējo dienu un dienu, kad valde parakstīja gada pārskatu, nav bijuši nekādi nozīmīgi vai ārkārtas apstākļi, kas ietekmētu gada rezultātus un sabiedrības finansiālo stāvokli. </t>
  </si>
  <si>
    <t>4.  Vispārīgā informācija</t>
  </si>
  <si>
    <t>Piezīme Nr.26</t>
  </si>
  <si>
    <t>uz 31.12.2015.</t>
  </si>
  <si>
    <t>Bilances vērtība uz 31.12.2015.</t>
  </si>
  <si>
    <t>Pārdotās produkcijas ražošanas pašizmaksa,pārdoto preču vai sniegto pakalpojumu iegādes izmaksas</t>
  </si>
  <si>
    <t>a) no radniecīgajām sabiedrībām</t>
  </si>
  <si>
    <t>b) no citām personām</t>
  </si>
  <si>
    <t>a) radniecīgajām sabiedrībām,</t>
  </si>
  <si>
    <t xml:space="preserve">Peļņa vai zaudējumi pirms uzņēmumu ienākuma nodokļa </t>
  </si>
  <si>
    <t>Peļņa vai zaudējumi pēc UIN aprēķināšanas</t>
  </si>
  <si>
    <t xml:space="preserve"> Ilgtermiņa ieguldījumi</t>
  </si>
  <si>
    <t xml:space="preserve"> Apgrozāmie līdzekļi</t>
  </si>
  <si>
    <t>2.Nepabeigtie ražojumi un pasūtījumi</t>
  </si>
  <si>
    <t>3.Gatavie ražojumi un preces pārdošanai</t>
  </si>
  <si>
    <t xml:space="preserve"> Krājumi kopā:</t>
  </si>
  <si>
    <t xml:space="preserve">2.Radniecīgo sabiedrību parādi </t>
  </si>
  <si>
    <t>4.Istermiņa aizdevumi dalībniekiem un vadībai</t>
  </si>
  <si>
    <t>6.Uzkrātie ieņēmumi</t>
  </si>
  <si>
    <t xml:space="preserve"> Apgrozāmie līdzekļi kopā:</t>
  </si>
  <si>
    <t xml:space="preserve"> Pašu kapitāls:</t>
  </si>
  <si>
    <t xml:space="preserve"> Pašu kapitāls kopā:</t>
  </si>
  <si>
    <t xml:space="preserve"> Uzkrājumi kopā:</t>
  </si>
  <si>
    <t xml:space="preserve"> Krediori:</t>
  </si>
  <si>
    <t xml:space="preserve"> Ilgtermiņa kreditori:</t>
  </si>
  <si>
    <t>2.Citi aizņēmumi</t>
  </si>
  <si>
    <t xml:space="preserve"> Īstermiņa kreditori:</t>
  </si>
  <si>
    <t>1.Aizņēmumi no kredītiestādēm</t>
  </si>
  <si>
    <t>8.Pārējie kreditori</t>
  </si>
  <si>
    <t xml:space="preserve"> Īstermiņa kreditori kopā:</t>
  </si>
  <si>
    <t xml:space="preserve"> Krediori kopā:</t>
  </si>
  <si>
    <t>uz 31.12.2016.</t>
  </si>
  <si>
    <t>Iegādes izmaksas</t>
  </si>
  <si>
    <t>Likvidācija vai atsavināšana</t>
  </si>
  <si>
    <t>Uzkrātās vērtības samazinājuma korekcija:</t>
  </si>
  <si>
    <t>pārskata gada sakumā</t>
  </si>
  <si>
    <t>Nodokļu pārmaksa</t>
  </si>
  <si>
    <t>?</t>
  </si>
  <si>
    <t>pārbaudīts</t>
  </si>
  <si>
    <t>Atkritumu poligona
 būvniecība</t>
  </si>
  <si>
    <t>Šķirošanas līnija</t>
  </si>
  <si>
    <t>Ilgtermiņa kreditori kopā:</t>
  </si>
  <si>
    <t>Pamatlīdzekļi:</t>
  </si>
  <si>
    <t>Krājumi:</t>
  </si>
  <si>
    <t>Debitori:</t>
  </si>
  <si>
    <t>Debitori kopā:</t>
  </si>
  <si>
    <t xml:space="preserve">Sakarā ar jauna "Gada pārskata un konsolidēto gada pārskatu likuma" stāšanas spēkā, aplēstās saistību summas pret darbiniekiem par pārskata gadā uzkrātajām neizmantotām atvaļinājumu dienām stav bilances postenī "Uzkrātās saistības". Uzkrātās neizmantoto atvaļinājumu izmaksas tiek aplēstas, reizinot darbinieku vidējo dienas izpeļņu par pārskata gada pēdējiem sešiem mēnešiem ar pārskata gada beigās uzkrāto neizmantoto atvaļinājuma dienas skaitu. </t>
  </si>
  <si>
    <t>1. Ja saņemtā finanšu palīdzība pilnībā sedz tikai daļu no minētā objekta vērtības - atbilstoši tām šā objekta kārtējā gada nolietojuma un vērtības norākstījumu summām;</t>
  </si>
  <si>
    <t>2.Ja saņemtā  finanšu palīdzība  sedz tikai daļu no minētā objekta vēribas - atbilstoši tām šā objekta kārtējā gada nolietojuma un vērtības norakstījumu summu daļām, kuras attiecas uz saņemto finanšu palīdzību.</t>
  </si>
  <si>
    <t xml:space="preserve">"Cinīši", Demenes pagasts, Daugavpils novads </t>
  </si>
  <si>
    <t>Valsts sociālās apdrošināšanas obligātās iemaksas</t>
  </si>
  <si>
    <t>Ieņēmumi no atkritumu apglabāšanas NACE kods 3811</t>
  </si>
  <si>
    <t>Vides ministrija       3. kārtas objekts ISPA projektiem</t>
  </si>
  <si>
    <t>Pārdoto līdzekļu vērtību norakstīšana</t>
  </si>
  <si>
    <t>Nekustāmā īpašuma nodoklis</t>
  </si>
  <si>
    <t>Aprēķināts</t>
  </si>
  <si>
    <t>Pārskaitīts uz/no citiem nodokļiem</t>
  </si>
  <si>
    <t>SIA "AADSO " vadība ir atbildīga par sagatavoto gada pārskatu. Gada pārskats sagatavots atbilstoši grāmatvedības ierakstiem un sniedz skaidru un patiesu priekšstatu par sabiedrības finansiālo stāvokli.</t>
  </si>
  <si>
    <t>Grāmatvedis:    __________________ Irēna Alihimoviča</t>
  </si>
  <si>
    <t xml:space="preserve">Valdes loceklis __________________ Aivars Pudāns </t>
  </si>
  <si>
    <t>Piezīmes Nr.28</t>
  </si>
  <si>
    <t>Kad saņemts (gads)</t>
  </si>
  <si>
    <t>izlab</t>
  </si>
  <si>
    <t>Pamtkapitāla palielinājums</t>
  </si>
  <si>
    <t>a) pārskata gada pēļņas iekļaušana bilancē</t>
  </si>
  <si>
    <t>b) pēļņas sadale dividendēs</t>
  </si>
  <si>
    <t>Ārkartas ieņēmumi</t>
  </si>
  <si>
    <t>III. Nesadalītā peļņa vai zaudējumi:</t>
  </si>
  <si>
    <t>II. Rezerves:</t>
  </si>
  <si>
    <t>Atlikums 31.12.2022.</t>
  </si>
  <si>
    <t>Ieņēmumi no telpu nomas</t>
  </si>
  <si>
    <t>Atlikums uz 31.12.22</t>
  </si>
  <si>
    <t>31.12.2021. - 31.12.2022.g.(pēc netiešās metodes)</t>
  </si>
  <si>
    <t>Pamatkapitala izmaiņas tika veiktas saskaņā ar dalībnieka - Augšdaugavas novada pašvaldības nekustamā īpašuma - neapbūvēta zemes vienību ar kadastra apzīmējumu Nr.4450 003 0153, kopējā platībā 11,8 ha un nekustamā īpašuma - zemes vienība (ar mežaudzi) ar kadastra apzīmējumu Nr. 4450 003 0154, kopējā platībā 1.2 ha ieguldīšanu SIA AADSO pamatkapitālā pretī saņemot daļas. Sabiedrības pamatkapitāla palielināšanas mērķis ir BIOLOĢISKI NOĀRDĀMO ATKRITUMU PĀRSTRĀDES IEKĀRTU IZVEIDEI POLIGONĀ “CINĪŠI” (SAM 5.2.1.2. IETVAROS).</t>
  </si>
  <si>
    <t>Saistības ar projektiem 2022.g</t>
  </si>
  <si>
    <t>papild</t>
  </si>
  <si>
    <t>"Cinīši", Demenes pag., Augšdaugavas nov., LV-5422</t>
  </si>
  <si>
    <t>Pamatlīdzekļu izveidošana</t>
  </si>
  <si>
    <t>ES Kohēzijas fonda projekts</t>
  </si>
  <si>
    <t>2020.g.</t>
  </si>
  <si>
    <t>Bioloģiski noārdāmoatkritumu pārstrādes iekārtu izveide poligonā "Cinīši'</t>
  </si>
  <si>
    <t>31.12.2022.</t>
  </si>
  <si>
    <t>Daugavpils, 2023.g.</t>
  </si>
  <si>
    <t>Daugavpils valstspilsētas pašvaldība, Kr.Valdemāra 1, Daugavpils, no 20.01.23</t>
  </si>
  <si>
    <t>Līvānu novada dome, Rīgas 77, Līvāni, Preiļu rajons, no 05.01.22.</t>
  </si>
  <si>
    <t>Augšdaugavas novada dome, Rīgas 2, Daugavpils, 
no 05.01.22.</t>
  </si>
  <si>
    <t>Krāslavas novada dome, Rīgas 51, Krāslava, 
no 05.01.22.</t>
  </si>
  <si>
    <t>Preiļu novada dome, Raiņa bulvāris 19, Preiļi, 
no 05.01.22.</t>
  </si>
  <si>
    <t>1. Iepriekšējā gada bilancē norāditā summa</t>
  </si>
  <si>
    <t>2. Rezervju palielinājums</t>
  </si>
  <si>
    <t>3. Pārskata gada bilancē norāditā summa perioda beigas</t>
  </si>
  <si>
    <t>2021.gada 31.decembrī</t>
  </si>
  <si>
    <t>2022.gada 31.decembrī</t>
  </si>
  <si>
    <t>-</t>
  </si>
  <si>
    <t>Norakstīta pārskata gadā finansējuma daļa</t>
  </si>
  <si>
    <t>2. Ilgtermiņa parādi</t>
  </si>
  <si>
    <t>3. Īstermiņa parādi</t>
  </si>
  <si>
    <t xml:space="preserve">Apstākļi un notikumi pārsakta gada laikā un pēc bilances slēgšanas </t>
  </si>
  <si>
    <t>Neskatoties uz notikumiem pasaulē, kas saistīti ar COVID-19 un sankcijām pret Krievijas un Baltkrievijas, Sabiedrības vadībai, cieši sadarbojoties ar Sabiedrības piegādātājiem un klientiem, pārskata gadā izdevās ne tikai minimizēt attiecīgo notikumu negatīvo ietekmi uz Sabiedrības komercdarbību, bet arī panākt Sabiedrības apgrozījuma un peļņas būtisku pieaugumu, ko var uzskatīt par Sabiedrības vadības nozīmīgu sasniegumu un tās krīzes vadības spēju apliecinājumu.</t>
  </si>
  <si>
    <t>Finanšu pārskatu sagatavošanā tiek ņemti vērā tādi notikumi pēc pārskata gada beigām, kas sniedz papildus informāciju par sabiedrības finansiālo stāvokli bilances sagatavošanas datumā (koriģējošie notikumi). Ja notikumi pēc pārskata gada beigām nav koriģējoši, tie tiek atspoguļoti finanšu pārskatu pielikumā tikai tad, ja tie ir būtiski.</t>
  </si>
  <si>
    <t>Sabiedrības vadībai nav informācijas par būtiskiem riskiem un neskaidriem apstākļiem, kas varētu ietekmēt vai mainīt šajos finanšu pārskatos atklāto informāciju.</t>
  </si>
  <si>
    <t>Darbības turpināšanas princips</t>
  </si>
  <si>
    <t>Sabiedrības īstermiņa saistības nepārsniedz tās apgrozāmos līdzekļus.</t>
  </si>
  <si>
    <t>Sabiedrības kopējās saistības nepārsniedza sabiedrības aktīvus.</t>
  </si>
  <si>
    <t>Sabiedrības pašu kapitāls ir pozitīvs un vairāk nekā pamatkapitāls.</t>
  </si>
  <si>
    <t>Uzņēmumam nav reģistrētu liegumu Uzņēmumu Reģistrā.</t>
  </si>
  <si>
    <t>Sabiedrībai nav reģistrētu liegumu Latvijas Republikas Uzņēmumu Reģistrā.</t>
  </si>
  <si>
    <t>Likvidācijas procesi nav reģistrēti.</t>
  </si>
  <si>
    <t>Maksātnespējas procesi nav reģistrēti.</t>
  </si>
  <si>
    <t>Tiesiskās aizsardzības procesi nav reģistrēti.</t>
  </si>
  <si>
    <t>Finanšu pārskata sagatavošanai ir piemērojams darbības turpināšanas pieņēmums.</t>
  </si>
  <si>
    <t xml:space="preserve">Sastādot finanšu pārskatu tiek pieņemts, ka uzņēmums ir darboties spējīgs un tuvākajā nākotnē tā darbība turpināsies. Tādējādi tiek pieņemts, ka uzņēmumam nav ne nodoma, ne nepieciešamības likvidēt savu darbību vai būtiski samazināt savu operāciju apjomu. </t>
  </si>
  <si>
    <t xml:space="preserve">darbības attīstības tendences. Raugoties nākotnē ir vērojami skaidri signāli, kas liecina par pieprasījuma </t>
  </si>
  <si>
    <t xml:space="preserve">pēc kompānijas izstrādāto produktu klāstu palielināšanos. Atbilstoši, tas dod sabiedrībai, kurai ir liels </t>
  </si>
  <si>
    <t>pastāvīgo izmaksu īpatsvars, iespēju  palielināt ražošanas apjomu, stabilizēt finansiālo situāciju, sasniegt</t>
  </si>
  <si>
    <t>lielāko peļņu.</t>
  </si>
  <si>
    <t>Sabiedrības vadība labi apzinās pastāvošo ārējo faktoru radītos riskus Sabiedrības komercdarbībai, nepārtraukti seko līdzi situācijas attīstībai un ir gatava arī turpmāk nekavējoties veikt atbilstošos pasākumus, lai novērstu vai pēc iespējas maksimāli mazinātu iespējamo apdraudējumu Sabiedrības darbībai. Tādējādi Sabiedrības vadība uzskata, ka darbības turpināšanās princips finanšu pārskata sagatavošanā ir pilnībā piemērojams.</t>
  </si>
  <si>
    <t xml:space="preserve">Sastādot finanšu pārskatu tiek pieņemts, ka sabiedrība ir darboties spējīgs un tuvākajā nākotnē tā darbība turpināsies. Tādējādi tiek pieņemts, ka sabiedrībai nav ne nodoma, ne nepieciešamības likvidēt savu darbību vai būtiski samazināt savu operāciju apjomu. </t>
  </si>
  <si>
    <t>Sabiedrības  finanšu pārskatu no 4. līdz 23. lapai parakstīja:</t>
  </si>
  <si>
    <t>Pielikums no 9. līdz 23. lapai ir neatņemama šī finansu pārskata sastāvdaļa</t>
  </si>
  <si>
    <t>Ieņēmumi no akciju vai kapitāla daļu iegāde</t>
  </si>
  <si>
    <t>no 01.01.2023. līdz 31.12.2023.</t>
  </si>
  <si>
    <t>53.70%</t>
  </si>
  <si>
    <t>21.06%</t>
  </si>
  <si>
    <t>13.83%</t>
  </si>
  <si>
    <t>6.59%</t>
  </si>
  <si>
    <t>4.82%</t>
  </si>
  <si>
    <t>Komandītsabiedrība "S.VILCĀNES AUDITS"</t>
  </si>
  <si>
    <t>Reģ.nr. 40003192915</t>
  </si>
  <si>
    <t>LZRA licence Nr.88</t>
  </si>
  <si>
    <t>Juridiskā adrese: Pulkveža Brieža iela 15, Rīga, LV-1010</t>
  </si>
  <si>
    <t>Zvērināta revidente Sandra Vilcāne</t>
  </si>
  <si>
    <t>LZRA sertifikāts Nr.30</t>
  </si>
  <si>
    <t>UZ 31.12.2023.</t>
  </si>
  <si>
    <t>UN 31.12.2022.</t>
  </si>
  <si>
    <t>Aizņēmums no kredītiestadēm</t>
  </si>
  <si>
    <t>31.12.2022. un 31.12.2023. (klasificēta  pēc izdevumu funkcijas)</t>
  </si>
  <si>
    <t>Procentu maksājumiun tamlīdzīgas izmaksas</t>
  </si>
  <si>
    <t>Atlikums uz 31.12.2023.</t>
  </si>
  <si>
    <t>Atlikums 31.12.2023.</t>
  </si>
  <si>
    <t>11.01.2023. (AADSO dalībnieku lēmuma datums:05.01.2023.) Pamatkapitāla izmaiņas: Parakstītais pamatkapitāls mainījās no 485'900 EUR uz 488'480 EUR. Apmaksātais pamatkapitāls mainījās no 485'900 EUR uz 488'480 EUR.</t>
  </si>
  <si>
    <t>Samazinājums  2023.g. laikā sakarā ar: (-)</t>
  </si>
  <si>
    <t>2023.g.</t>
  </si>
  <si>
    <t>Atlikums uz 31.12. 2022.</t>
  </si>
  <si>
    <t>Atlikums 31.12. 2022.</t>
  </si>
  <si>
    <t>Nesadallītas peļņas atlikums 31.12.2022.</t>
  </si>
  <si>
    <t>Nesad. iepriekš. gadu peļņas (zaud) atlikums 31.12.2022.</t>
  </si>
  <si>
    <t>70.56%</t>
  </si>
  <si>
    <t>Pārskata gadā tika saņemta finansējuma palīdzība no Valsts kases 4989586 euro apmērā.</t>
  </si>
  <si>
    <t>Summas, kuru dzēšanas termiņš ilgāks par 5 gadiem pēc bilances datiem - 6578693 euro.</t>
  </si>
  <si>
    <t xml:space="preserve"> Darbs pie 2023. gadā uzsāktajiem projektiem turpinās.</t>
  </si>
  <si>
    <t>Sabiedrība realizē iepirktās preces no Eiropas Savienības valstīm un Ukrainas. Pasaules politiskā situācija 2023.  un 2023. gados  kā arī sankcijas pašlaik neietekmē saimnieciskās darbības turpināšanu un attīstību, bet grūti prognozēt tos ietekmi nākotnē.</t>
  </si>
  <si>
    <t>Atlikums uz 31.12.23</t>
  </si>
  <si>
    <t>2024. gadā Sabiedrība plāno turpināt savu darbību izvēlētajā virzienā ar mērķi gūt peļņu.</t>
  </si>
  <si>
    <t>2024. gadā vadība paredz pārdošanas apjoma rentabilitātes pieaugumu, jo ir paredzēts piesaistīt jaunus klientus.</t>
  </si>
  <si>
    <t xml:space="preserve">2023.gada 04.septembrī tika noslēgts ar SIA "Daugavpils specializētais autotransporta uzņēmums" </t>
  </si>
  <si>
    <t>Samaksātie procenti par ilgtermiņa aizņēmumiem</t>
  </si>
  <si>
    <t>31.12.2023.</t>
  </si>
  <si>
    <t>Gada pārskata periods ir 12 meneši no 01.01.2023. līdz 31.12.2023.</t>
  </si>
  <si>
    <t>Par finanšu pārskata gadu no 2023 gada 1.janvāra līdz 2023. gada 31.decembrim. Neto apgrozījums sastāda 6 751 891 EUR . Salīdzinot ar iepriekšējā gada rādītājiem, pārskata gada neto apgrozījums palielinājies par 1 531 937 EUR . 2023. gadā ir gūta peļņa 687 482 EUR apmērā. Darbinieku skaits  - 86 cilvēki. 2024.gadā sabiedrība plāno palielināt neto apgrozījumu.</t>
  </si>
  <si>
    <t xml:space="preserve"> Darbs pie 2022. gadā uzsāktajiem projektiem pabeigts.</t>
  </si>
  <si>
    <t>2023.  un 2024. gados  kā arī sankcijas pašlaik neietekmē saimnieciskās darbības turpināšanu un attīstību, bet grūti prognozēt tos ietekmi nākotnē.</t>
  </si>
  <si>
    <t>2024.gada 16.februārī</t>
  </si>
  <si>
    <t>Gada pārskats ir sagatavots saskaņā ar Latvijas Republikas likumiem "Grāmatvedības likums" (spēkā no 01.01.2022.) un  "Gada pārskatu un kosolidēto gada pārskatu likumu" (spēkā no 01.01.2016.),</t>
  </si>
  <si>
    <t xml:space="preserve"> MK noteikumiem Nr.775 "Gada pārskatu un konsolidēto gada pārskatu likuma piemērošanas noteikumi" (spēkā no 01.01.2016.) un MK noteikumiem Nr.399 "Noteikumi par sabiedrību sagatavoto finanšu pārskatu vai konsolidēto finanšu pārskatu elektroniskā noraksta formu" (spēkā no 01.07.2016.).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</si>
</sst>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_(* \(#,##0\);_(* &quot;-&quot;_);_(@_)"/>
    <numFmt numFmtId="165" formatCode="_(* #,##0_);_(* \(#,##0\);_(* \-_);_(@_)"/>
    <numFmt numFmtId="166" formatCode="0.0"/>
    <numFmt numFmtId="167" formatCode="dd/mm/yyyy\ "/>
    <numFmt numFmtId="168" formatCode="_-* #,##0_-;\-* #,##0_-;_-* &quot;-&quot;??_-;_-@_-"/>
    <numFmt numFmtId="169" formatCode="_-* #,##0\ _€_-;\-* #,##0\ _€_-;_-* &quot;-&quot;\ _€_-;_-@_-"/>
    <numFmt numFmtId="170" formatCode="0.000"/>
  </numFmts>
  <fonts count="151" x14ac:knownFonts="1">
    <font>
      <sz val="10"/>
      <name val="Arial"/>
      <family val="2"/>
    </font>
    <font>
      <sz val="11"/>
      <color theme="1"/>
      <name val="Calibri"/>
      <family val="2"/>
      <charset val="186"/>
      <scheme val="minor"/>
    </font>
    <font>
      <sz val="10"/>
      <name val="Arial"/>
      <family val="2"/>
      <charset val="204"/>
    </font>
    <font>
      <sz val="10"/>
      <name val="Arial"/>
      <family val="2"/>
      <charset val="186"/>
    </font>
    <font>
      <b/>
      <i/>
      <sz val="20"/>
      <name val="Arial"/>
      <family val="2"/>
      <charset val="186"/>
    </font>
    <font>
      <b/>
      <sz val="10"/>
      <name val="Arial"/>
      <family val="2"/>
      <charset val="204"/>
    </font>
    <font>
      <sz val="16"/>
      <name val="Arial"/>
      <family val="2"/>
      <charset val="186"/>
    </font>
    <font>
      <sz val="20"/>
      <name val="Arial Black"/>
      <family val="2"/>
      <charset val="204"/>
    </font>
    <font>
      <b/>
      <sz val="20"/>
      <name val="Arial Black"/>
      <family val="2"/>
      <charset val="186"/>
    </font>
    <font>
      <sz val="20"/>
      <name val="Arial Black"/>
      <family val="2"/>
      <charset val="186"/>
    </font>
    <font>
      <sz val="10"/>
      <name val="Arial Black"/>
      <family val="2"/>
      <charset val="204"/>
    </font>
    <font>
      <u/>
      <sz val="14"/>
      <name val="Arial"/>
      <family val="2"/>
      <charset val="204"/>
    </font>
    <font>
      <b/>
      <u/>
      <sz val="12"/>
      <name val="Arial"/>
      <family val="2"/>
      <charset val="204"/>
    </font>
    <font>
      <b/>
      <sz val="10"/>
      <color indexed="8"/>
      <name val="Arial"/>
      <family val="2"/>
      <charset val="204"/>
    </font>
    <font>
      <b/>
      <u/>
      <sz val="10"/>
      <name val="Arial"/>
      <family val="2"/>
      <charset val="204"/>
    </font>
    <font>
      <b/>
      <sz val="10"/>
      <color indexed="10"/>
      <name val="Arial"/>
      <family val="2"/>
      <charset val="204"/>
    </font>
    <font>
      <sz val="10"/>
      <color indexed="10"/>
      <name val="Arial"/>
      <family val="2"/>
      <charset val="204"/>
    </font>
    <font>
      <u/>
      <sz val="14"/>
      <color indexed="12"/>
      <name val="Arial"/>
      <family val="2"/>
      <charset val="204"/>
    </font>
    <font>
      <sz val="10"/>
      <color indexed="12"/>
      <name val="Arial"/>
      <family val="2"/>
      <charset val="204"/>
    </font>
    <font>
      <b/>
      <sz val="11"/>
      <name val="Arial"/>
      <family val="2"/>
      <charset val="204"/>
    </font>
    <font>
      <b/>
      <sz val="9"/>
      <name val="Arial"/>
      <family val="2"/>
      <charset val="204"/>
    </font>
    <font>
      <sz val="12"/>
      <name val="Arial"/>
      <family val="2"/>
      <charset val="204"/>
    </font>
    <font>
      <sz val="11"/>
      <name val="Arial"/>
      <family val="2"/>
      <charset val="204"/>
    </font>
    <font>
      <i/>
      <sz val="11"/>
      <name val="Arial"/>
      <family val="2"/>
      <charset val="204"/>
    </font>
    <font>
      <sz val="9"/>
      <name val="Arial"/>
      <family val="2"/>
      <charset val="204"/>
    </font>
    <font>
      <i/>
      <sz val="10"/>
      <name val="Arial"/>
      <family val="2"/>
      <charset val="204"/>
    </font>
    <font>
      <b/>
      <sz val="10"/>
      <color indexed="12"/>
      <name val="Arial"/>
      <family val="2"/>
      <charset val="204"/>
    </font>
    <font>
      <sz val="8"/>
      <name val="Arial"/>
      <family val="2"/>
      <charset val="204"/>
    </font>
    <font>
      <b/>
      <sz val="8"/>
      <color indexed="12"/>
      <name val="Arial"/>
      <family val="2"/>
      <charset val="204"/>
    </font>
    <font>
      <sz val="10"/>
      <color indexed="8"/>
      <name val="Arial"/>
      <family val="2"/>
      <charset val="204"/>
    </font>
    <font>
      <b/>
      <sz val="8"/>
      <name val="Arial"/>
      <family val="2"/>
      <charset val="204"/>
    </font>
    <font>
      <sz val="8"/>
      <color indexed="8"/>
      <name val="Arial"/>
      <family val="2"/>
      <charset val="204"/>
    </font>
    <font>
      <sz val="8"/>
      <color indexed="10"/>
      <name val="Arial"/>
      <family val="2"/>
      <charset val="204"/>
    </font>
    <font>
      <b/>
      <i/>
      <sz val="8"/>
      <color indexed="10"/>
      <name val="Arial"/>
      <family val="2"/>
      <charset val="204"/>
    </font>
    <font>
      <sz val="7"/>
      <name val="Arial"/>
      <family val="2"/>
      <charset val="204"/>
    </font>
    <font>
      <b/>
      <u/>
      <sz val="12"/>
      <color indexed="12"/>
      <name val="Arial"/>
      <family val="2"/>
      <charset val="204"/>
    </font>
    <font>
      <b/>
      <sz val="12"/>
      <name val="Arial"/>
      <family val="2"/>
      <charset val="204"/>
    </font>
    <font>
      <sz val="12"/>
      <name val="Arial"/>
      <family val="2"/>
      <charset val="186"/>
    </font>
    <font>
      <b/>
      <u/>
      <sz val="12"/>
      <name val="Arial"/>
      <family val="2"/>
      <charset val="186"/>
    </font>
    <font>
      <b/>
      <u/>
      <sz val="8"/>
      <name val="Arial"/>
      <family val="2"/>
      <charset val="204"/>
    </font>
    <font>
      <b/>
      <sz val="7"/>
      <name val="Arial"/>
      <family val="2"/>
      <charset val="204"/>
    </font>
    <font>
      <b/>
      <sz val="12"/>
      <name val="Arial"/>
      <family val="2"/>
      <charset val="186"/>
    </font>
    <font>
      <u/>
      <sz val="12.5"/>
      <color indexed="12"/>
      <name val="Arial"/>
      <family val="2"/>
      <charset val="186"/>
    </font>
    <font>
      <sz val="10"/>
      <color indexed="8"/>
      <name val="Times New Roman"/>
      <family val="1"/>
      <charset val="204"/>
    </font>
    <font>
      <sz val="11"/>
      <name val="Arial"/>
      <family val="2"/>
      <charset val="186"/>
    </font>
    <font>
      <sz val="12"/>
      <color indexed="8"/>
      <name val="Arial"/>
      <family val="2"/>
      <charset val="186"/>
    </font>
    <font>
      <b/>
      <sz val="11"/>
      <name val="Arial"/>
      <family val="2"/>
      <charset val="186"/>
    </font>
    <font>
      <sz val="12"/>
      <color indexed="10"/>
      <name val="Arial"/>
      <family val="2"/>
      <charset val="186"/>
    </font>
    <font>
      <u/>
      <sz val="9"/>
      <name val="Arial"/>
      <family val="2"/>
      <charset val="204"/>
    </font>
    <font>
      <b/>
      <sz val="10"/>
      <name val="Arial"/>
      <family val="2"/>
      <charset val="186"/>
    </font>
    <font>
      <b/>
      <i/>
      <sz val="10"/>
      <color indexed="10"/>
      <name val="Arial"/>
      <family val="2"/>
      <charset val="204"/>
    </font>
    <font>
      <sz val="9"/>
      <name val="Arial"/>
      <family val="2"/>
      <charset val="186"/>
    </font>
    <font>
      <sz val="10"/>
      <color indexed="10"/>
      <name val="Arial"/>
      <family val="2"/>
      <charset val="186"/>
    </font>
    <font>
      <b/>
      <u/>
      <sz val="10"/>
      <name val="Arial"/>
      <family val="2"/>
      <charset val="186"/>
    </font>
    <font>
      <u/>
      <sz val="12.5"/>
      <color indexed="10"/>
      <name val="Arial"/>
      <family val="2"/>
      <charset val="186"/>
    </font>
    <font>
      <sz val="9"/>
      <color indexed="8"/>
      <name val="Times New Roman"/>
      <family val="1"/>
      <charset val="204"/>
    </font>
    <font>
      <b/>
      <sz val="10"/>
      <color indexed="10"/>
      <name val="Arial"/>
      <family val="2"/>
      <charset val="186"/>
    </font>
    <font>
      <u/>
      <sz val="9"/>
      <name val="Arial"/>
      <family val="2"/>
      <charset val="186"/>
    </font>
    <font>
      <b/>
      <sz val="9"/>
      <name val="Arial"/>
      <family val="2"/>
      <charset val="186"/>
    </font>
    <font>
      <sz val="10"/>
      <color indexed="12"/>
      <name val="Arial"/>
      <family val="2"/>
      <charset val="186"/>
    </font>
    <font>
      <b/>
      <sz val="12"/>
      <color indexed="10"/>
      <name val="Arial"/>
      <family val="2"/>
      <charset val="204"/>
    </font>
    <font>
      <b/>
      <sz val="10"/>
      <color indexed="8"/>
      <name val="Times New Roman"/>
      <family val="1"/>
      <charset val="204"/>
    </font>
    <font>
      <u/>
      <sz val="10"/>
      <color indexed="10"/>
      <name val="Arial"/>
      <family val="2"/>
      <charset val="204"/>
    </font>
    <font>
      <b/>
      <i/>
      <sz val="10"/>
      <name val="Arial"/>
      <family val="2"/>
      <charset val="204"/>
    </font>
    <font>
      <sz val="10"/>
      <color indexed="57"/>
      <name val="Arial"/>
      <family val="2"/>
      <charset val="204"/>
    </font>
    <font>
      <b/>
      <sz val="10"/>
      <color indexed="57"/>
      <name val="Arial"/>
      <family val="2"/>
      <charset val="204"/>
    </font>
    <font>
      <i/>
      <sz val="9"/>
      <name val="Arial"/>
      <family val="2"/>
      <charset val="204"/>
    </font>
    <font>
      <b/>
      <sz val="9"/>
      <color indexed="10"/>
      <name val="Arial"/>
      <family val="2"/>
      <charset val="204"/>
    </font>
    <font>
      <b/>
      <i/>
      <sz val="9"/>
      <name val="Arial"/>
      <family val="2"/>
      <charset val="204"/>
    </font>
    <font>
      <b/>
      <i/>
      <sz val="8"/>
      <name val="Arial"/>
      <family val="2"/>
      <charset val="204"/>
    </font>
    <font>
      <b/>
      <u/>
      <sz val="10"/>
      <color indexed="10"/>
      <name val="Arial"/>
      <family val="2"/>
      <charset val="204"/>
    </font>
    <font>
      <b/>
      <sz val="10"/>
      <color indexed="10"/>
      <name val="Tahoma"/>
      <family val="2"/>
      <charset val="186"/>
    </font>
    <font>
      <b/>
      <i/>
      <sz val="12"/>
      <name val="Arial"/>
      <family val="2"/>
      <charset val="204"/>
    </font>
    <font>
      <b/>
      <i/>
      <sz val="11"/>
      <name val="Arial"/>
      <family val="2"/>
      <charset val="204"/>
    </font>
    <font>
      <b/>
      <sz val="10"/>
      <name val="Arial"/>
      <family val="2"/>
    </font>
    <font>
      <b/>
      <u/>
      <sz val="9"/>
      <name val="Arial"/>
      <family val="2"/>
      <charset val="186"/>
    </font>
    <font>
      <b/>
      <u/>
      <sz val="9"/>
      <color indexed="8"/>
      <name val="Arial"/>
      <family val="2"/>
      <charset val="186"/>
    </font>
    <font>
      <b/>
      <sz val="9"/>
      <color indexed="8"/>
      <name val="Arial"/>
      <family val="2"/>
      <charset val="186"/>
    </font>
    <font>
      <i/>
      <sz val="10"/>
      <name val="Arial"/>
      <family val="2"/>
      <charset val="186"/>
    </font>
    <font>
      <b/>
      <sz val="16"/>
      <name val="Arial"/>
      <family val="2"/>
      <charset val="204"/>
    </font>
    <font>
      <sz val="11"/>
      <color indexed="8"/>
      <name val="Arial"/>
      <family val="2"/>
      <charset val="204"/>
    </font>
    <font>
      <b/>
      <i/>
      <u/>
      <sz val="10"/>
      <name val="Arial"/>
      <family val="2"/>
      <charset val="204"/>
    </font>
    <font>
      <sz val="10"/>
      <name val="Arial"/>
      <family val="2"/>
      <charset val="204"/>
    </font>
    <font>
      <b/>
      <sz val="10"/>
      <name val="Arial"/>
      <family val="2"/>
      <charset val="204"/>
    </font>
    <font>
      <b/>
      <sz val="10"/>
      <color indexed="10"/>
      <name val="Arial"/>
      <family val="2"/>
      <charset val="204"/>
    </font>
    <font>
      <b/>
      <sz val="10"/>
      <name val="Arial"/>
      <family val="2"/>
      <charset val="186"/>
    </font>
    <font>
      <i/>
      <sz val="9"/>
      <name val="Arial"/>
      <family val="2"/>
      <charset val="204"/>
    </font>
    <font>
      <b/>
      <i/>
      <sz val="9"/>
      <name val="Arial"/>
      <family val="2"/>
      <charset val="204"/>
    </font>
    <font>
      <b/>
      <sz val="9"/>
      <name val="Arial"/>
      <family val="2"/>
      <charset val="204"/>
    </font>
    <font>
      <b/>
      <i/>
      <sz val="9"/>
      <color indexed="10"/>
      <name val="Arial"/>
      <family val="2"/>
      <charset val="204"/>
    </font>
    <font>
      <sz val="10"/>
      <name val="Arial"/>
      <family val="2"/>
      <charset val="186"/>
    </font>
    <font>
      <sz val="10"/>
      <color indexed="57"/>
      <name val="Arial"/>
      <family val="2"/>
      <charset val="204"/>
    </font>
    <font>
      <b/>
      <sz val="10"/>
      <color indexed="57"/>
      <name val="Arial"/>
      <family val="2"/>
      <charset val="204"/>
    </font>
    <font>
      <b/>
      <sz val="10"/>
      <color indexed="8"/>
      <name val="Arial"/>
      <family val="2"/>
      <charset val="204"/>
    </font>
    <font>
      <sz val="9"/>
      <name val="Arial"/>
      <family val="2"/>
      <charset val="204"/>
    </font>
    <font>
      <b/>
      <sz val="9"/>
      <name val="Arial"/>
      <family val="2"/>
      <charset val="186"/>
    </font>
    <font>
      <b/>
      <sz val="9"/>
      <color indexed="10"/>
      <name val="Arial"/>
      <family val="2"/>
      <charset val="204"/>
    </font>
    <font>
      <sz val="10"/>
      <color indexed="10"/>
      <name val="Arial"/>
      <family val="2"/>
      <charset val="204"/>
    </font>
    <font>
      <sz val="10"/>
      <name val="Tahoma"/>
      <family val="2"/>
      <charset val="186"/>
    </font>
    <font>
      <b/>
      <sz val="8"/>
      <name val="Arial"/>
      <family val="2"/>
      <charset val="204"/>
    </font>
    <font>
      <sz val="10"/>
      <color indexed="8"/>
      <name val="Arial"/>
      <family val="2"/>
      <charset val="204"/>
    </font>
    <font>
      <sz val="10"/>
      <color indexed="12"/>
      <name val="Arial"/>
      <family val="2"/>
      <charset val="204"/>
    </font>
    <font>
      <sz val="9"/>
      <name val="Arial"/>
      <family val="2"/>
      <charset val="186"/>
    </font>
    <font>
      <sz val="11"/>
      <color indexed="8"/>
      <name val="Arial"/>
      <family val="2"/>
      <charset val="204"/>
    </font>
    <font>
      <b/>
      <i/>
      <sz val="12"/>
      <name val="Arial"/>
      <family val="2"/>
      <charset val="204"/>
    </font>
    <font>
      <b/>
      <i/>
      <sz val="10"/>
      <name val="Arial"/>
      <family val="2"/>
      <charset val="204"/>
    </font>
    <font>
      <b/>
      <u/>
      <sz val="12"/>
      <name val="Arial"/>
      <family val="2"/>
      <charset val="204"/>
    </font>
    <font>
      <u/>
      <sz val="10"/>
      <name val="Arial"/>
      <family val="2"/>
      <charset val="204"/>
    </font>
    <font>
      <sz val="10"/>
      <name val="Arial"/>
      <family val="2"/>
      <charset val="204"/>
    </font>
    <font>
      <b/>
      <sz val="10"/>
      <name val="Arial"/>
      <family val="2"/>
      <charset val="204"/>
    </font>
    <font>
      <b/>
      <sz val="10"/>
      <color indexed="10"/>
      <name val="Arial"/>
      <family val="2"/>
      <charset val="204"/>
    </font>
    <font>
      <sz val="10"/>
      <color indexed="8"/>
      <name val="Arial"/>
      <family val="2"/>
      <charset val="204"/>
    </font>
    <font>
      <sz val="10"/>
      <name val="Arial"/>
      <family val="2"/>
      <charset val="186"/>
    </font>
    <font>
      <sz val="10"/>
      <color indexed="8"/>
      <name val="Arial"/>
      <family val="2"/>
      <charset val="186"/>
    </font>
    <font>
      <b/>
      <sz val="10"/>
      <color indexed="8"/>
      <name val="Arial"/>
      <family val="2"/>
      <charset val="204"/>
    </font>
    <font>
      <b/>
      <i/>
      <sz val="10"/>
      <color indexed="10"/>
      <name val="Arial"/>
      <family val="2"/>
      <charset val="204"/>
    </font>
    <font>
      <sz val="10"/>
      <color indexed="10"/>
      <name val="Arial"/>
      <family val="2"/>
      <charset val="204"/>
    </font>
    <font>
      <b/>
      <i/>
      <sz val="10"/>
      <name val="Arial"/>
      <family val="2"/>
      <charset val="204"/>
    </font>
    <font>
      <b/>
      <i/>
      <sz val="10"/>
      <color indexed="8"/>
      <name val="Arial"/>
      <family val="2"/>
      <charset val="204"/>
    </font>
    <font>
      <sz val="10"/>
      <name val="Arial"/>
      <family val="2"/>
    </font>
    <font>
      <u/>
      <sz val="11"/>
      <name val="Arial"/>
      <family val="2"/>
      <charset val="204"/>
    </font>
    <font>
      <b/>
      <u/>
      <sz val="10"/>
      <color indexed="12"/>
      <name val="Arial"/>
      <family val="2"/>
      <charset val="204"/>
    </font>
    <font>
      <sz val="10"/>
      <color indexed="48"/>
      <name val="Arial"/>
      <family val="2"/>
      <charset val="204"/>
    </font>
    <font>
      <b/>
      <sz val="10"/>
      <color indexed="48"/>
      <name val="Arial"/>
      <family val="2"/>
      <charset val="204"/>
    </font>
    <font>
      <b/>
      <u/>
      <sz val="10"/>
      <color indexed="8"/>
      <name val="Arial"/>
      <family val="2"/>
      <charset val="204"/>
    </font>
    <font>
      <b/>
      <i/>
      <u/>
      <sz val="11"/>
      <name val="Arial"/>
      <family val="2"/>
      <charset val="204"/>
    </font>
    <font>
      <sz val="11"/>
      <color indexed="8"/>
      <name val="Arial"/>
      <family val="2"/>
      <charset val="186"/>
    </font>
    <font>
      <b/>
      <sz val="11"/>
      <color indexed="8"/>
      <name val="Arial"/>
      <family val="2"/>
      <charset val="186"/>
    </font>
    <font>
      <b/>
      <sz val="16"/>
      <name val="Arial"/>
      <family val="2"/>
      <charset val="186"/>
    </font>
    <font>
      <sz val="8"/>
      <name val="Arial"/>
      <family val="2"/>
    </font>
    <font>
      <b/>
      <sz val="11"/>
      <color indexed="10"/>
      <name val="Arial"/>
      <family val="2"/>
      <charset val="186"/>
    </font>
    <font>
      <sz val="7"/>
      <color indexed="12"/>
      <name val="Arial"/>
      <family val="2"/>
      <charset val="204"/>
    </font>
    <font>
      <b/>
      <sz val="8"/>
      <name val="Arial"/>
      <family val="2"/>
      <charset val="186"/>
    </font>
    <font>
      <sz val="8"/>
      <color indexed="8"/>
      <name val="Arial"/>
      <family val="2"/>
      <charset val="186"/>
    </font>
    <font>
      <b/>
      <i/>
      <sz val="9"/>
      <color indexed="8"/>
      <name val="Arial"/>
      <family val="2"/>
      <charset val="186"/>
    </font>
    <font>
      <sz val="8"/>
      <name val="Arial"/>
      <family val="2"/>
      <charset val="186"/>
    </font>
    <font>
      <b/>
      <i/>
      <sz val="9"/>
      <name val="Arial"/>
      <family val="2"/>
      <charset val="186"/>
    </font>
    <font>
      <b/>
      <i/>
      <sz val="9"/>
      <color indexed="8"/>
      <name val="Arial"/>
      <family val="2"/>
      <charset val="204"/>
    </font>
    <font>
      <b/>
      <sz val="11"/>
      <color indexed="63"/>
      <name val="Arial"/>
      <family val="2"/>
      <charset val="204"/>
    </font>
    <font>
      <sz val="10"/>
      <color indexed="63"/>
      <name val="Arial"/>
      <family val="2"/>
      <charset val="204"/>
    </font>
    <font>
      <b/>
      <sz val="14"/>
      <name val="Arial"/>
      <family val="2"/>
      <charset val="204"/>
    </font>
    <font>
      <b/>
      <u/>
      <sz val="11"/>
      <name val="Arial"/>
      <family val="2"/>
      <charset val="204"/>
    </font>
    <font>
      <b/>
      <sz val="11"/>
      <color rgb="FFFA7D00"/>
      <name val="Calibri"/>
      <family val="2"/>
      <charset val="186"/>
      <scheme val="minor"/>
    </font>
    <font>
      <sz val="10"/>
      <color rgb="FFFF0000"/>
      <name val="Arial"/>
      <family val="2"/>
      <charset val="204"/>
    </font>
    <font>
      <b/>
      <i/>
      <sz val="10"/>
      <color rgb="FFFF0000"/>
      <name val="Arial"/>
      <family val="2"/>
      <charset val="204"/>
    </font>
    <font>
      <b/>
      <sz val="10"/>
      <color rgb="FFFF0000"/>
      <name val="Arial"/>
      <family val="2"/>
      <charset val="204"/>
    </font>
    <font>
      <i/>
      <sz val="10"/>
      <color indexed="63"/>
      <name val="Arial Narrow"/>
      <family val="2"/>
      <charset val="186"/>
    </font>
    <font>
      <sz val="10"/>
      <color theme="1"/>
      <name val="Arial"/>
      <family val="2"/>
      <charset val="186"/>
    </font>
    <font>
      <sz val="7"/>
      <color rgb="FF212635"/>
      <name val="Roboto"/>
    </font>
    <font>
      <sz val="10"/>
      <name val="Cambria"/>
      <family val="1"/>
      <charset val="204"/>
    </font>
    <font>
      <sz val="12"/>
      <color theme="1"/>
      <name val="Times New Roman"/>
      <family val="1"/>
      <charset val="186"/>
    </font>
  </fonts>
  <fills count="8">
    <fill>
      <patternFill patternType="none"/>
    </fill>
    <fill>
      <patternFill patternType="gray125"/>
    </fill>
    <fill>
      <patternFill patternType="solid">
        <fgColor indexed="27"/>
        <bgColor indexed="41"/>
      </patternFill>
    </fill>
    <fill>
      <patternFill patternType="solid">
        <fgColor indexed="9"/>
        <bgColor indexed="64"/>
      </patternFill>
    </fill>
    <fill>
      <patternFill patternType="solid">
        <fgColor indexed="9"/>
        <bgColor indexed="26"/>
      </patternFill>
    </fill>
    <fill>
      <patternFill patternType="solid">
        <fgColor rgb="FFF2F2F2"/>
      </patternFill>
    </fill>
    <fill>
      <patternFill patternType="solid">
        <fgColor theme="0"/>
        <bgColor indexed="27"/>
      </patternFill>
    </fill>
    <fill>
      <patternFill patternType="solid">
        <fgColor theme="0"/>
        <bgColor indexed="64"/>
      </patternFill>
    </fill>
  </fills>
  <borders count="72">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double">
        <color indexed="8"/>
      </bottom>
      <diagonal/>
    </border>
    <border>
      <left/>
      <right/>
      <top style="thin">
        <color indexed="8"/>
      </top>
      <bottom style="double">
        <color indexed="8"/>
      </bottom>
      <diagonal/>
    </border>
    <border>
      <left/>
      <right/>
      <top style="double">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double">
        <color indexed="8"/>
      </top>
      <bottom style="thin">
        <color indexed="8"/>
      </bottom>
      <diagonal/>
    </border>
    <border>
      <left style="thin">
        <color indexed="8"/>
      </left>
      <right style="thin">
        <color indexed="8"/>
      </right>
      <top style="thin">
        <color indexed="8"/>
      </top>
      <bottom style="medium">
        <color indexed="64"/>
      </bottom>
      <diagonal/>
    </border>
    <border>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double">
        <color indexed="8"/>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8"/>
      </right>
      <top style="thin">
        <color indexed="64"/>
      </top>
      <bottom style="thin">
        <color indexed="8"/>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right/>
      <top/>
      <bottom style="medium">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right/>
      <top style="medium">
        <color indexed="64"/>
      </top>
      <bottom style="thin">
        <color indexed="8"/>
      </bottom>
      <diagonal/>
    </border>
    <border>
      <left style="medium">
        <color indexed="64"/>
      </left>
      <right style="thin">
        <color indexed="8"/>
      </right>
      <top style="thin">
        <color indexed="8"/>
      </top>
      <bottom style="medium">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64"/>
      </left>
      <right/>
      <top style="thin">
        <color indexed="8"/>
      </top>
      <bottom style="thin">
        <color indexed="8"/>
      </bottom>
      <diagonal/>
    </border>
    <border>
      <left style="medium">
        <color indexed="64"/>
      </left>
      <right style="thin">
        <color indexed="8"/>
      </right>
      <top style="double">
        <color indexed="8"/>
      </top>
      <bottom style="thin">
        <color indexed="8"/>
      </bottom>
      <diagonal/>
    </border>
    <border>
      <left/>
      <right style="thin">
        <color indexed="8"/>
      </right>
      <top style="thin">
        <color indexed="8"/>
      </top>
      <bottom style="thin">
        <color indexed="64"/>
      </bottom>
      <diagonal/>
    </border>
    <border>
      <left/>
      <right style="thin">
        <color indexed="8"/>
      </right>
      <top style="medium">
        <color indexed="64"/>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style="medium">
        <color indexed="64"/>
      </top>
      <bottom style="thin">
        <color indexed="8"/>
      </bottom>
      <diagonal/>
    </border>
    <border>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medium">
        <color indexed="8"/>
      </top>
      <bottom style="thin">
        <color indexed="8"/>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style="medium">
        <color indexed="64"/>
      </left>
      <right/>
      <top style="thin">
        <color indexed="8"/>
      </top>
      <bottom style="double">
        <color indexed="8"/>
      </bottom>
      <diagonal/>
    </border>
    <border>
      <left/>
      <right style="medium">
        <color indexed="64"/>
      </right>
      <top style="thin">
        <color indexed="8"/>
      </top>
      <bottom style="double">
        <color indexed="8"/>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auto="1"/>
      </right>
      <top style="thin">
        <color indexed="64"/>
      </top>
      <bottom style="thin">
        <color indexed="64"/>
      </bottom>
      <diagonal/>
    </border>
  </borders>
  <cellStyleXfs count="6">
    <xf numFmtId="0" fontId="0" fillId="0" borderId="0"/>
    <xf numFmtId="0" fontId="142" fillId="5" borderId="64" applyNumberFormat="0" applyAlignment="0" applyProtection="0"/>
    <xf numFmtId="43" fontId="119" fillId="0" borderId="0" applyFont="0" applyFill="0" applyBorder="0" applyAlignment="0" applyProtection="0"/>
    <xf numFmtId="0" fontId="42" fillId="0" borderId="0" applyNumberFormat="0" applyFill="0" applyBorder="0" applyAlignment="0" applyProtection="0"/>
    <xf numFmtId="0" fontId="1" fillId="0" borderId="0"/>
    <xf numFmtId="0" fontId="3" fillId="0" borderId="0"/>
  </cellStyleXfs>
  <cellXfs count="640">
    <xf numFmtId="0" fontId="2" fillId="0" borderId="0" xfId="0" applyFont="1"/>
    <xf numFmtId="0" fontId="3" fillId="0" borderId="0" xfId="0" applyFont="1"/>
    <xf numFmtId="0" fontId="5" fillId="0" borderId="0" xfId="0" applyFont="1" applyAlignment="1">
      <alignment horizontal="center"/>
    </xf>
    <xf numFmtId="2" fontId="3" fillId="0" borderId="0" xfId="0" applyNumberFormat="1" applyFont="1"/>
    <xf numFmtId="0" fontId="6" fillId="0" borderId="0" xfId="0" applyFont="1"/>
    <xf numFmtId="0" fontId="10" fillId="0" borderId="0" xfId="0" applyFont="1"/>
    <xf numFmtId="0" fontId="12" fillId="0" borderId="0" xfId="0" applyFont="1" applyAlignment="1">
      <alignment horizontal="center"/>
    </xf>
    <xf numFmtId="0" fontId="5" fillId="0" borderId="0" xfId="0" applyFont="1"/>
    <xf numFmtId="0" fontId="13" fillId="0" borderId="0" xfId="0" applyFont="1" applyAlignment="1">
      <alignment horizontal="center"/>
    </xf>
    <xf numFmtId="0" fontId="14" fillId="0" borderId="0" xfId="0" applyFont="1"/>
    <xf numFmtId="0" fontId="15" fillId="0" borderId="0" xfId="0" applyFont="1"/>
    <xf numFmtId="0" fontId="13" fillId="0" borderId="0" xfId="0" applyFont="1"/>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22" fillId="0" borderId="0" xfId="0" applyFont="1" applyAlignment="1">
      <alignment horizontal="center"/>
    </xf>
    <xf numFmtId="0" fontId="2" fillId="0" borderId="0" xfId="0" applyFont="1" applyAlignment="1">
      <alignment horizontal="center"/>
    </xf>
    <xf numFmtId="0" fontId="25" fillId="0" borderId="0" xfId="0" applyFont="1"/>
    <xf numFmtId="0" fontId="12" fillId="0" borderId="0" xfId="0" applyFont="1"/>
    <xf numFmtId="0" fontId="26" fillId="0" borderId="0" xfId="0" applyFont="1" applyAlignment="1">
      <alignment horizontal="center"/>
    </xf>
    <xf numFmtId="0" fontId="20" fillId="0" borderId="0" xfId="0" applyFont="1" applyAlignment="1">
      <alignment horizontal="center"/>
    </xf>
    <xf numFmtId="0" fontId="18" fillId="0" borderId="0" xfId="0" applyFont="1" applyAlignment="1">
      <alignment horizontal="center"/>
    </xf>
    <xf numFmtId="0" fontId="27" fillId="0" borderId="0" xfId="0" applyFont="1"/>
    <xf numFmtId="0" fontId="28" fillId="0" borderId="0" xfId="0" applyFont="1" applyAlignment="1">
      <alignment horizontal="center"/>
    </xf>
    <xf numFmtId="1" fontId="2" fillId="0" borderId="0" xfId="0" applyNumberFormat="1" applyFont="1" applyAlignment="1">
      <alignment horizontal="right"/>
    </xf>
    <xf numFmtId="1" fontId="29" fillId="0" borderId="0" xfId="0" applyNumberFormat="1" applyFont="1" applyAlignment="1">
      <alignment horizontal="right"/>
    </xf>
    <xf numFmtId="0" fontId="30" fillId="0" borderId="0" xfId="0" applyFont="1"/>
    <xf numFmtId="1" fontId="5" fillId="0" borderId="0" xfId="0" applyNumberFormat="1" applyFont="1" applyAlignment="1">
      <alignment horizontal="right"/>
    </xf>
    <xf numFmtId="0" fontId="5" fillId="0" borderId="0" xfId="0" applyFont="1" applyAlignment="1">
      <alignment horizontal="right"/>
    </xf>
    <xf numFmtId="0" fontId="28" fillId="0" borderId="0" xfId="0" applyFont="1" applyAlignment="1">
      <alignment horizontal="center" vertical="center"/>
    </xf>
    <xf numFmtId="0" fontId="2" fillId="0" borderId="0" xfId="0" applyFont="1" applyAlignment="1">
      <alignment horizontal="right"/>
    </xf>
    <xf numFmtId="0" fontId="31" fillId="0" borderId="0" xfId="0" applyFont="1"/>
    <xf numFmtId="0" fontId="32" fillId="0" borderId="0" xfId="0" applyFont="1"/>
    <xf numFmtId="0" fontId="16" fillId="0" borderId="0" xfId="0" applyFont="1" applyAlignment="1">
      <alignment horizontal="right"/>
    </xf>
    <xf numFmtId="1" fontId="5" fillId="0" borderId="0" xfId="0" applyNumberFormat="1" applyFont="1"/>
    <xf numFmtId="0" fontId="33" fillId="0" borderId="0" xfId="0" applyFont="1"/>
    <xf numFmtId="0" fontId="34" fillId="0" borderId="0" xfId="0" applyFont="1"/>
    <xf numFmtId="1" fontId="2" fillId="0" borderId="0" xfId="0" applyNumberFormat="1" applyFont="1"/>
    <xf numFmtId="0" fontId="35" fillId="0" borderId="0" xfId="0" applyFont="1"/>
    <xf numFmtId="0" fontId="36" fillId="0" borderId="0" xfId="0" applyFont="1"/>
    <xf numFmtId="0" fontId="28" fillId="0" borderId="0" xfId="0" applyFont="1"/>
    <xf numFmtId="0" fontId="37" fillId="0" borderId="0" xfId="0" applyFont="1"/>
    <xf numFmtId="0" fontId="38" fillId="0" borderId="0" xfId="0" applyFont="1"/>
    <xf numFmtId="0" fontId="39" fillId="0" borderId="0" xfId="0" applyFont="1"/>
    <xf numFmtId="0" fontId="40" fillId="0" borderId="0" xfId="0" applyFont="1" applyAlignment="1">
      <alignment horizontal="center"/>
    </xf>
    <xf numFmtId="0" fontId="42" fillId="0" borderId="0" xfId="3" applyNumberFormat="1" applyFill="1" applyBorder="1" applyAlignment="1" applyProtection="1"/>
    <xf numFmtId="0" fontId="30" fillId="0" borderId="0" xfId="0" applyFont="1" applyAlignment="1">
      <alignment horizontal="center"/>
    </xf>
    <xf numFmtId="0" fontId="41" fillId="0" borderId="0" xfId="0" applyFont="1" applyAlignment="1">
      <alignment horizontal="center"/>
    </xf>
    <xf numFmtId="0" fontId="44" fillId="0" borderId="0" xfId="0" applyFont="1"/>
    <xf numFmtId="0" fontId="39" fillId="0" borderId="0" xfId="3" applyNumberFormat="1" applyFont="1" applyFill="1" applyBorder="1" applyAlignment="1" applyProtection="1">
      <alignment horizontal="center"/>
    </xf>
    <xf numFmtId="0" fontId="46" fillId="0" borderId="0" xfId="0" applyFont="1"/>
    <xf numFmtId="0" fontId="39" fillId="0" borderId="0" xfId="3" applyNumberFormat="1" applyFont="1" applyFill="1" applyBorder="1" applyAlignment="1" applyProtection="1">
      <alignment horizontal="center" vertical="center"/>
    </xf>
    <xf numFmtId="1" fontId="41" fillId="0" borderId="0" xfId="0" applyNumberFormat="1" applyFont="1" applyAlignment="1">
      <alignment horizontal="right"/>
    </xf>
    <xf numFmtId="1" fontId="41" fillId="0" borderId="0" xfId="0" applyNumberFormat="1" applyFont="1"/>
    <xf numFmtId="0" fontId="24" fillId="0" borderId="0" xfId="0" applyFont="1"/>
    <xf numFmtId="0" fontId="48" fillId="0" borderId="0" xfId="0" applyFont="1"/>
    <xf numFmtId="0" fontId="24" fillId="0" borderId="0" xfId="0" applyFont="1" applyAlignment="1">
      <alignment horizontal="center"/>
    </xf>
    <xf numFmtId="0" fontId="49" fillId="0" borderId="0" xfId="0" applyFont="1"/>
    <xf numFmtId="0" fontId="24" fillId="0" borderId="0" xfId="0" applyFont="1" applyAlignment="1">
      <alignment horizontal="center" vertical="center"/>
    </xf>
    <xf numFmtId="1" fontId="37" fillId="0" borderId="0" xfId="0" applyNumberFormat="1" applyFont="1" applyAlignment="1">
      <alignment horizontal="right"/>
    </xf>
    <xf numFmtId="1" fontId="37" fillId="0" borderId="0" xfId="0" applyNumberFormat="1" applyFont="1"/>
    <xf numFmtId="1" fontId="47" fillId="0" borderId="0" xfId="0" applyNumberFormat="1" applyFont="1"/>
    <xf numFmtId="0" fontId="41" fillId="0" borderId="0" xfId="0" applyFont="1"/>
    <xf numFmtId="1" fontId="45" fillId="0" borderId="0" xfId="0" applyNumberFormat="1" applyFont="1"/>
    <xf numFmtId="0" fontId="50" fillId="0" borderId="0" xfId="0" applyFont="1"/>
    <xf numFmtId="0" fontId="51" fillId="0" borderId="0" xfId="0" applyFont="1"/>
    <xf numFmtId="0" fontId="52" fillId="0" borderId="0" xfId="0" applyFont="1"/>
    <xf numFmtId="0" fontId="51" fillId="0" borderId="0" xfId="0" applyFont="1" applyAlignment="1">
      <alignment horizontal="center"/>
    </xf>
    <xf numFmtId="0" fontId="54" fillId="0" borderId="0" xfId="3" applyNumberFormat="1" applyFont="1" applyFill="1" applyBorder="1" applyAlignment="1" applyProtection="1"/>
    <xf numFmtId="0" fontId="56" fillId="0" borderId="0" xfId="0" applyFont="1"/>
    <xf numFmtId="0" fontId="57" fillId="0" borderId="0" xfId="0" applyFont="1" applyAlignment="1">
      <alignment horizontal="center"/>
    </xf>
    <xf numFmtId="3" fontId="37" fillId="0" borderId="0" xfId="0" applyNumberFormat="1" applyFont="1"/>
    <xf numFmtId="0" fontId="58" fillId="0" borderId="0" xfId="0" applyFont="1" applyAlignment="1">
      <alignment horizontal="center"/>
    </xf>
    <xf numFmtId="1" fontId="52" fillId="0" borderId="0" xfId="0" applyNumberFormat="1" applyFont="1"/>
    <xf numFmtId="0" fontId="59" fillId="0" borderId="0" xfId="0" applyFont="1"/>
    <xf numFmtId="0" fontId="2" fillId="0" borderId="1" xfId="0" applyFont="1" applyBorder="1"/>
    <xf numFmtId="0" fontId="15" fillId="0" borderId="0" xfId="0" applyFont="1" applyAlignment="1">
      <alignment horizontal="left"/>
    </xf>
    <xf numFmtId="0" fontId="29" fillId="0" borderId="0" xfId="0" applyFont="1"/>
    <xf numFmtId="1" fontId="15" fillId="0" borderId="0" xfId="0" applyNumberFormat="1" applyFont="1" applyAlignment="1">
      <alignment horizontal="left"/>
    </xf>
    <xf numFmtId="0" fontId="63" fillId="0" borderId="0" xfId="0" applyFont="1"/>
    <xf numFmtId="0" fontId="64" fillId="0" borderId="0" xfId="0" applyFont="1"/>
    <xf numFmtId="0" fontId="66" fillId="0" borderId="1" xfId="0" applyFont="1" applyBorder="1" applyAlignment="1">
      <alignment wrapText="1"/>
    </xf>
    <xf numFmtId="0" fontId="67" fillId="0" borderId="0" xfId="0" applyFont="1" applyAlignment="1">
      <alignment horizontal="left"/>
    </xf>
    <xf numFmtId="0" fontId="14" fillId="0" borderId="0" xfId="0" applyFont="1" applyAlignment="1">
      <alignment vertical="center"/>
    </xf>
    <xf numFmtId="0" fontId="62" fillId="0" borderId="0" xfId="0" applyFont="1"/>
    <xf numFmtId="0" fontId="70" fillId="0" borderId="0" xfId="0" applyFont="1"/>
    <xf numFmtId="0" fontId="50" fillId="0" borderId="0" xfId="0" applyFont="1" applyAlignment="1">
      <alignment horizontal="left"/>
    </xf>
    <xf numFmtId="0" fontId="65" fillId="0" borderId="0" xfId="0" applyFont="1"/>
    <xf numFmtId="0" fontId="2" fillId="0" borderId="0" xfId="0" applyFont="1" applyAlignment="1">
      <alignment horizontal="left"/>
    </xf>
    <xf numFmtId="3" fontId="15" fillId="0" borderId="0" xfId="0" applyNumberFormat="1" applyFont="1" applyAlignment="1">
      <alignment horizontal="left"/>
    </xf>
    <xf numFmtId="1" fontId="5" fillId="0" borderId="2" xfId="0" applyNumberFormat="1" applyFont="1" applyBorder="1" applyAlignment="1">
      <alignment horizontal="center"/>
    </xf>
    <xf numFmtId="3" fontId="2" fillId="0" borderId="1" xfId="0" applyNumberFormat="1" applyFont="1" applyBorder="1" applyAlignment="1" applyProtection="1">
      <alignment horizontal="right" vertical="top"/>
      <protection locked="0"/>
    </xf>
    <xf numFmtId="3" fontId="2" fillId="0" borderId="1" xfId="0" applyNumberFormat="1" applyFont="1" applyBorder="1" applyAlignment="1" applyProtection="1">
      <alignment horizontal="right" vertical="top"/>
      <protection hidden="1"/>
    </xf>
    <xf numFmtId="165" fontId="15" fillId="0" borderId="0" xfId="0" applyNumberFormat="1" applyFont="1" applyAlignment="1">
      <alignment horizontal="left"/>
    </xf>
    <xf numFmtId="0" fontId="71" fillId="0" borderId="0" xfId="0" applyFont="1" applyAlignment="1" applyProtection="1">
      <alignment horizontal="left" vertical="center" wrapText="1"/>
      <protection locked="0"/>
    </xf>
    <xf numFmtId="3" fontId="71" fillId="0" borderId="0" xfId="0" applyNumberFormat="1" applyFont="1" applyAlignment="1" applyProtection="1">
      <alignment horizontal="left" vertical="top"/>
      <protection hidden="1"/>
    </xf>
    <xf numFmtId="3" fontId="71" fillId="0" borderId="0" xfId="0" applyNumberFormat="1" applyFont="1" applyAlignment="1" applyProtection="1">
      <alignment horizontal="left" vertical="top"/>
      <protection locked="0"/>
    </xf>
    <xf numFmtId="3" fontId="71" fillId="2" borderId="0" xfId="0" applyNumberFormat="1" applyFont="1" applyFill="1" applyAlignment="1" applyProtection="1">
      <alignment horizontal="left" vertical="top"/>
      <protection hidden="1"/>
    </xf>
    <xf numFmtId="0" fontId="53" fillId="0" borderId="0" xfId="0" applyFont="1" applyAlignment="1">
      <alignment horizontal="left"/>
    </xf>
    <xf numFmtId="1" fontId="30" fillId="0" borderId="0" xfId="0" applyNumberFormat="1" applyFont="1" applyAlignment="1">
      <alignment horizontal="center" wrapText="1"/>
    </xf>
    <xf numFmtId="1" fontId="2" fillId="0" borderId="0" xfId="0" applyNumberFormat="1" applyFont="1" applyAlignment="1">
      <alignment horizontal="center"/>
    </xf>
    <xf numFmtId="3" fontId="41" fillId="0" borderId="3" xfId="0" applyNumberFormat="1" applyFont="1" applyBorder="1" applyAlignment="1">
      <alignment horizontal="right"/>
    </xf>
    <xf numFmtId="0" fontId="27" fillId="0" borderId="0" xfId="0" applyFont="1" applyAlignment="1">
      <alignment horizontal="center"/>
    </xf>
    <xf numFmtId="0" fontId="5" fillId="0" borderId="0" xfId="0" applyFont="1" applyAlignment="1">
      <alignment horizontal="left"/>
    </xf>
    <xf numFmtId="0" fontId="72" fillId="0" borderId="0" xfId="0" applyFont="1" applyAlignment="1">
      <alignment horizontal="right"/>
    </xf>
    <xf numFmtId="0" fontId="49" fillId="0" borderId="4" xfId="0" applyFont="1" applyBorder="1" applyAlignment="1">
      <alignment horizontal="center"/>
    </xf>
    <xf numFmtId="0" fontId="49" fillId="0" borderId="5" xfId="0" applyFont="1" applyBorder="1" applyAlignment="1">
      <alignment horizontal="center"/>
    </xf>
    <xf numFmtId="0" fontId="49" fillId="0" borderId="0" xfId="0" applyFont="1" applyAlignment="1">
      <alignment horizontal="right"/>
    </xf>
    <xf numFmtId="3" fontId="21" fillId="0" borderId="0" xfId="0" applyNumberFormat="1" applyFont="1"/>
    <xf numFmtId="3" fontId="2" fillId="0" borderId="0" xfId="0" applyNumberFormat="1" applyFont="1" applyAlignment="1">
      <alignment horizontal="right"/>
    </xf>
    <xf numFmtId="3" fontId="2" fillId="0" borderId="0" xfId="0" applyNumberFormat="1" applyFont="1"/>
    <xf numFmtId="3" fontId="41" fillId="0" borderId="6" xfId="0" applyNumberFormat="1" applyFont="1" applyBorder="1"/>
    <xf numFmtId="3" fontId="41" fillId="0" borderId="0" xfId="0" applyNumberFormat="1" applyFont="1"/>
    <xf numFmtId="3" fontId="36" fillId="0" borderId="3" xfId="0" applyNumberFormat="1" applyFont="1" applyBorder="1"/>
    <xf numFmtId="3" fontId="37" fillId="0" borderId="0" xfId="0" applyNumberFormat="1" applyFont="1" applyAlignment="1">
      <alignment horizontal="right"/>
    </xf>
    <xf numFmtId="3" fontId="41" fillId="0" borderId="6" xfId="0" applyNumberFormat="1" applyFont="1" applyBorder="1" applyAlignment="1">
      <alignment horizontal="right"/>
    </xf>
    <xf numFmtId="3" fontId="41" fillId="0" borderId="0" xfId="0" applyNumberFormat="1" applyFont="1" applyAlignment="1">
      <alignment horizontal="right"/>
    </xf>
    <xf numFmtId="3" fontId="72" fillId="0" borderId="7" xfId="0" applyNumberFormat="1" applyFont="1" applyBorder="1" applyAlignment="1">
      <alignment horizontal="right"/>
    </xf>
    <xf numFmtId="0" fontId="73" fillId="0" borderId="0" xfId="0" applyFont="1"/>
    <xf numFmtId="0" fontId="69" fillId="0" borderId="0" xfId="0" applyFont="1" applyAlignment="1">
      <alignment horizontal="center"/>
    </xf>
    <xf numFmtId="1" fontId="36" fillId="0" borderId="0" xfId="0" applyNumberFormat="1" applyFont="1"/>
    <xf numFmtId="0" fontId="60" fillId="0" borderId="0" xfId="0" applyFont="1" applyAlignment="1">
      <alignment horizontal="left"/>
    </xf>
    <xf numFmtId="3" fontId="19" fillId="0" borderId="1" xfId="0" applyNumberFormat="1" applyFont="1" applyBorder="1"/>
    <xf numFmtId="3" fontId="19" fillId="0" borderId="8" xfId="0" applyNumberFormat="1" applyFont="1" applyBorder="1"/>
    <xf numFmtId="3" fontId="19" fillId="0" borderId="1" xfId="0" applyNumberFormat="1" applyFont="1" applyBorder="1" applyAlignment="1">
      <alignment wrapText="1"/>
    </xf>
    <xf numFmtId="3" fontId="22" fillId="0" borderId="1" xfId="0" applyNumberFormat="1" applyFont="1" applyBorder="1" applyAlignment="1">
      <alignment wrapText="1"/>
    </xf>
    <xf numFmtId="3" fontId="22" fillId="0" borderId="1" xfId="0" applyNumberFormat="1" applyFont="1" applyBorder="1"/>
    <xf numFmtId="3" fontId="5" fillId="0" borderId="6" xfId="0" applyNumberFormat="1" applyFont="1" applyBorder="1" applyAlignment="1">
      <alignment horizontal="center"/>
    </xf>
    <xf numFmtId="3" fontId="2" fillId="0" borderId="10" xfId="0" applyNumberFormat="1" applyFont="1" applyBorder="1" applyAlignment="1" applyProtection="1">
      <alignment horizontal="right" vertical="top" wrapText="1"/>
      <protection locked="0"/>
    </xf>
    <xf numFmtId="3" fontId="5" fillId="0" borderId="11" xfId="0" applyNumberFormat="1" applyFont="1" applyBorder="1" applyAlignment="1" applyProtection="1">
      <alignment horizontal="right" vertical="top"/>
      <protection hidden="1"/>
    </xf>
    <xf numFmtId="3" fontId="63" fillId="0" borderId="11" xfId="0" applyNumberFormat="1" applyFont="1" applyBorder="1" applyAlignment="1" applyProtection="1">
      <alignment horizontal="right" vertical="top"/>
      <protection hidden="1"/>
    </xf>
    <xf numFmtId="3" fontId="63" fillId="0" borderId="11" xfId="0" applyNumberFormat="1" applyFont="1" applyBorder="1" applyAlignment="1" applyProtection="1">
      <alignment horizontal="right" vertical="top"/>
      <protection locked="0"/>
    </xf>
    <xf numFmtId="0" fontId="22" fillId="0" borderId="0" xfId="0" applyFont="1" applyAlignment="1">
      <alignment horizontal="left"/>
    </xf>
    <xf numFmtId="1" fontId="22" fillId="0" borderId="0" xfId="0" applyNumberFormat="1" applyFont="1"/>
    <xf numFmtId="0" fontId="22" fillId="0" borderId="0" xfId="0" applyFont="1" applyAlignment="1">
      <alignment wrapText="1"/>
    </xf>
    <xf numFmtId="1" fontId="49" fillId="0" borderId="0" xfId="0" applyNumberFormat="1" applyFont="1" applyAlignment="1">
      <alignment horizontal="center"/>
    </xf>
    <xf numFmtId="0" fontId="56" fillId="0" borderId="0" xfId="0" applyFont="1" applyAlignment="1">
      <alignment horizontal="left"/>
    </xf>
    <xf numFmtId="1" fontId="37" fillId="0" borderId="12" xfId="0" applyNumberFormat="1" applyFont="1" applyBorder="1"/>
    <xf numFmtId="1" fontId="41" fillId="0" borderId="13" xfId="0" applyNumberFormat="1" applyFont="1" applyBorder="1"/>
    <xf numFmtId="0" fontId="2" fillId="0" borderId="0" xfId="0" applyFont="1" applyAlignment="1">
      <alignment horizontal="left" wrapText="1"/>
    </xf>
    <xf numFmtId="1" fontId="5" fillId="0" borderId="0" xfId="0" applyNumberFormat="1" applyFont="1" applyAlignment="1">
      <alignment horizontal="center"/>
    </xf>
    <xf numFmtId="1" fontId="21" fillId="0" borderId="0" xfId="0" applyNumberFormat="1" applyFont="1"/>
    <xf numFmtId="0" fontId="5" fillId="0" borderId="12" xfId="0" applyFont="1" applyBorder="1" applyAlignment="1">
      <alignment horizontal="center"/>
    </xf>
    <xf numFmtId="0" fontId="74" fillId="0" borderId="12" xfId="0" applyFont="1" applyBorder="1" applyAlignment="1">
      <alignment horizontal="center"/>
    </xf>
    <xf numFmtId="0" fontId="41" fillId="0" borderId="13" xfId="0" applyFont="1" applyBorder="1" applyAlignment="1">
      <alignment horizontal="center"/>
    </xf>
    <xf numFmtId="0" fontId="0" fillId="0" borderId="0" xfId="0"/>
    <xf numFmtId="1" fontId="30" fillId="0" borderId="16" xfId="0" applyNumberFormat="1" applyFont="1" applyBorder="1" applyAlignment="1">
      <alignment horizontal="center" wrapText="1"/>
    </xf>
    <xf numFmtId="1" fontId="2" fillId="0" borderId="17" xfId="0" applyNumberFormat="1" applyFont="1" applyBorder="1" applyAlignment="1">
      <alignment horizontal="center"/>
    </xf>
    <xf numFmtId="1" fontId="5" fillId="0" borderId="17" xfId="0" applyNumberFormat="1" applyFont="1" applyBorder="1" applyAlignment="1">
      <alignment horizontal="center"/>
    </xf>
    <xf numFmtId="1" fontId="49" fillId="0" borderId="17" xfId="0" applyNumberFormat="1" applyFont="1" applyBorder="1" applyAlignment="1">
      <alignment horizontal="center"/>
    </xf>
    <xf numFmtId="1" fontId="49" fillId="0" borderId="18" xfId="0" applyNumberFormat="1" applyFont="1" applyBorder="1" applyAlignment="1">
      <alignment horizontal="center"/>
    </xf>
    <xf numFmtId="0" fontId="66" fillId="0" borderId="19" xfId="0" applyFont="1" applyBorder="1" applyAlignment="1">
      <alignment horizontal="center" vertical="center" wrapText="1"/>
    </xf>
    <xf numFmtId="0" fontId="66" fillId="0" borderId="16" xfId="0" applyFont="1" applyBorder="1" applyAlignment="1">
      <alignment horizontal="center" vertical="center" wrapText="1"/>
    </xf>
    <xf numFmtId="3" fontId="19" fillId="0" borderId="17" xfId="0" applyNumberFormat="1" applyFont="1" applyBorder="1"/>
    <xf numFmtId="3" fontId="19" fillId="0" borderId="20" xfId="0" applyNumberFormat="1" applyFont="1" applyBorder="1"/>
    <xf numFmtId="3" fontId="19" fillId="0" borderId="21" xfId="0" applyNumberFormat="1" applyFont="1" applyBorder="1"/>
    <xf numFmtId="3" fontId="19" fillId="0" borderId="18" xfId="0" applyNumberFormat="1" applyFont="1" applyBorder="1"/>
    <xf numFmtId="14" fontId="22" fillId="0" borderId="0" xfId="0" applyNumberFormat="1" applyFont="1"/>
    <xf numFmtId="0" fontId="5" fillId="0" borderId="3" xfId="0" applyFont="1" applyBorder="1" applyAlignment="1">
      <alignment horizontal="left"/>
    </xf>
    <xf numFmtId="0" fontId="5" fillId="0" borderId="22" xfId="0" applyFont="1" applyBorder="1" applyAlignment="1">
      <alignment horizontal="left"/>
    </xf>
    <xf numFmtId="0" fontId="3" fillId="0" borderId="23" xfId="0" applyFont="1" applyBorder="1" applyAlignment="1">
      <alignment horizontal="left"/>
    </xf>
    <xf numFmtId="0" fontId="46" fillId="0" borderId="0" xfId="0" quotePrefix="1" applyFont="1" applyAlignment="1">
      <alignment horizontal="left"/>
    </xf>
    <xf numFmtId="0" fontId="5" fillId="0" borderId="0" xfId="0" quotePrefix="1" applyFont="1" applyAlignment="1">
      <alignment horizontal="left"/>
    </xf>
    <xf numFmtId="0" fontId="2" fillId="0" borderId="0" xfId="0" quotePrefix="1" applyFont="1" applyAlignment="1">
      <alignment horizontal="left"/>
    </xf>
    <xf numFmtId="0" fontId="49" fillId="0" borderId="0" xfId="0" quotePrefix="1" applyFont="1" applyAlignment="1">
      <alignment horizontal="right"/>
    </xf>
    <xf numFmtId="0" fontId="39" fillId="0" borderId="0" xfId="0" applyFont="1" applyAlignment="1">
      <alignment horizontal="center"/>
    </xf>
    <xf numFmtId="0" fontId="75" fillId="0" borderId="0" xfId="0" applyFont="1" applyAlignment="1">
      <alignment horizontal="center"/>
    </xf>
    <xf numFmtId="0" fontId="75" fillId="0" borderId="0" xfId="0" applyFont="1" applyAlignment="1">
      <alignment horizontal="center" vertical="center"/>
    </xf>
    <xf numFmtId="0" fontId="76" fillId="0" borderId="0" xfId="0" applyFont="1" applyAlignment="1">
      <alignment horizontal="center"/>
    </xf>
    <xf numFmtId="0" fontId="77" fillId="0" borderId="0" xfId="0" applyFont="1" applyAlignment="1">
      <alignment horizontal="center"/>
    </xf>
    <xf numFmtId="3" fontId="2" fillId="3" borderId="9" xfId="0" applyNumberFormat="1" applyFont="1" applyFill="1" applyBorder="1" applyAlignment="1" applyProtection="1">
      <alignment horizontal="right" vertical="top"/>
      <protection hidden="1"/>
    </xf>
    <xf numFmtId="0" fontId="19" fillId="0" borderId="0" xfId="0" quotePrefix="1" applyFont="1" applyAlignment="1">
      <alignment horizontal="left"/>
    </xf>
    <xf numFmtId="0" fontId="22" fillId="0" borderId="0" xfId="0" applyFont="1" applyAlignment="1">
      <alignment horizontal="center" vertical="center"/>
    </xf>
    <xf numFmtId="0" fontId="49" fillId="0" borderId="0" xfId="0" quotePrefix="1" applyFont="1" applyAlignment="1">
      <alignment horizontal="left"/>
    </xf>
    <xf numFmtId="10" fontId="80" fillId="0" borderId="0" xfId="0" applyNumberFormat="1" applyFont="1" applyAlignment="1">
      <alignment horizontal="center"/>
    </xf>
    <xf numFmtId="3" fontId="72" fillId="0" borderId="0" xfId="0" applyNumberFormat="1" applyFont="1" applyAlignment="1">
      <alignment horizontal="right"/>
    </xf>
    <xf numFmtId="0" fontId="81" fillId="0" borderId="0" xfId="3" applyNumberFormat="1" applyFont="1" applyFill="1" applyBorder="1" applyAlignment="1" applyProtection="1">
      <alignment horizontal="center"/>
    </xf>
    <xf numFmtId="0" fontId="25" fillId="0" borderId="0" xfId="0" quotePrefix="1" applyFont="1" applyAlignment="1">
      <alignment horizontal="left"/>
    </xf>
    <xf numFmtId="0" fontId="82" fillId="0" borderId="0" xfId="0" applyFont="1"/>
    <xf numFmtId="2" fontId="82" fillId="0" borderId="0" xfId="0" applyNumberFormat="1" applyFont="1"/>
    <xf numFmtId="1" fontId="83" fillId="0" borderId="0" xfId="0" applyNumberFormat="1" applyFont="1"/>
    <xf numFmtId="0" fontId="84" fillId="0" borderId="0" xfId="0" applyFont="1" applyAlignment="1">
      <alignment horizontal="left"/>
    </xf>
    <xf numFmtId="0" fontId="85" fillId="0" borderId="0" xfId="0" applyFont="1"/>
    <xf numFmtId="2" fontId="83" fillId="0" borderId="0" xfId="0" applyNumberFormat="1" applyFont="1"/>
    <xf numFmtId="0" fontId="83" fillId="0" borderId="0" xfId="0" quotePrefix="1" applyFont="1" applyAlignment="1">
      <alignment horizontal="left"/>
    </xf>
    <xf numFmtId="0" fontId="83" fillId="0" borderId="0" xfId="0" applyFont="1"/>
    <xf numFmtId="1" fontId="82" fillId="0" borderId="0" xfId="0" applyNumberFormat="1" applyFont="1"/>
    <xf numFmtId="0" fontId="86" fillId="0" borderId="0" xfId="0" applyFont="1"/>
    <xf numFmtId="0" fontId="87" fillId="0" borderId="0" xfId="0" applyFont="1" applyAlignment="1" applyProtection="1">
      <alignment horizontal="left" vertical="center"/>
      <protection locked="0"/>
    </xf>
    <xf numFmtId="0" fontId="87" fillId="0" borderId="0" xfId="0" applyFont="1" applyAlignment="1" applyProtection="1">
      <alignment horizontal="left" vertical="center" wrapText="1"/>
      <protection locked="0"/>
    </xf>
    <xf numFmtId="0" fontId="88" fillId="0" borderId="0" xfId="0" applyFont="1" applyAlignment="1" applyProtection="1">
      <alignment horizontal="center" vertical="center" wrapText="1"/>
      <protection locked="0"/>
    </xf>
    <xf numFmtId="0" fontId="89" fillId="0" borderId="0" xfId="0" applyFont="1" applyAlignment="1">
      <alignment horizontal="left"/>
    </xf>
    <xf numFmtId="0" fontId="82" fillId="0" borderId="0" xfId="0" applyFont="1" applyAlignment="1">
      <alignment horizontal="left"/>
    </xf>
    <xf numFmtId="3" fontId="83" fillId="0" borderId="0" xfId="0" applyNumberFormat="1" applyFont="1"/>
    <xf numFmtId="3" fontId="82" fillId="0" borderId="0" xfId="0" applyNumberFormat="1" applyFont="1"/>
    <xf numFmtId="0" fontId="83" fillId="0" borderId="0" xfId="0" applyFont="1" applyAlignment="1">
      <alignment horizontal="left"/>
    </xf>
    <xf numFmtId="3" fontId="83" fillId="0" borderId="26" xfId="0" applyNumberFormat="1" applyFont="1" applyBorder="1"/>
    <xf numFmtId="1" fontId="84" fillId="0" borderId="0" xfId="0" applyNumberFormat="1" applyFont="1" applyAlignment="1">
      <alignment horizontal="left"/>
    </xf>
    <xf numFmtId="0" fontId="91" fillId="0" borderId="0" xfId="0" applyFont="1"/>
    <xf numFmtId="2" fontId="92" fillId="0" borderId="0" xfId="0" applyNumberFormat="1" applyFont="1"/>
    <xf numFmtId="1" fontId="92" fillId="0" borderId="0" xfId="0" applyNumberFormat="1" applyFont="1"/>
    <xf numFmtId="166" fontId="83" fillId="0" borderId="0" xfId="0" applyNumberFormat="1" applyFont="1"/>
    <xf numFmtId="0" fontId="93" fillId="0" borderId="0" xfId="0" applyFont="1"/>
    <xf numFmtId="0" fontId="93" fillId="0" borderId="0" xfId="0" applyFont="1" applyAlignment="1">
      <alignment horizontal="center"/>
    </xf>
    <xf numFmtId="0" fontId="93" fillId="0" borderId="2" xfId="0" applyFont="1" applyBorder="1" applyAlignment="1">
      <alignment horizontal="center"/>
    </xf>
    <xf numFmtId="0" fontId="83" fillId="0" borderId="2" xfId="0" applyFont="1" applyBorder="1" applyAlignment="1">
      <alignment horizontal="center"/>
    </xf>
    <xf numFmtId="3" fontId="83" fillId="0" borderId="6" xfId="0" applyNumberFormat="1" applyFont="1" applyBorder="1" applyAlignment="1">
      <alignment horizontal="center"/>
    </xf>
    <xf numFmtId="1" fontId="83" fillId="0" borderId="2" xfId="0" applyNumberFormat="1" applyFont="1" applyBorder="1" applyAlignment="1">
      <alignment horizontal="center"/>
    </xf>
    <xf numFmtId="3" fontId="90" fillId="0" borderId="0" xfId="0" applyNumberFormat="1" applyFont="1" applyAlignment="1">
      <alignment horizontal="right"/>
    </xf>
    <xf numFmtId="3" fontId="82" fillId="0" borderId="0" xfId="0" applyNumberFormat="1" applyFont="1" applyAlignment="1">
      <alignment horizontal="right"/>
    </xf>
    <xf numFmtId="1" fontId="82" fillId="0" borderId="0" xfId="0" applyNumberFormat="1" applyFont="1" applyAlignment="1">
      <alignment horizontal="right"/>
    </xf>
    <xf numFmtId="3" fontId="83" fillId="0" borderId="0" xfId="0" applyNumberFormat="1" applyFont="1" applyAlignment="1">
      <alignment horizontal="center"/>
    </xf>
    <xf numFmtId="0" fontId="94" fillId="0" borderId="0" xfId="0" applyFont="1"/>
    <xf numFmtId="0" fontId="88" fillId="0" borderId="1" xfId="0" applyFont="1" applyBorder="1" applyAlignment="1" applyProtection="1">
      <alignment horizontal="center" vertical="center" wrapText="1"/>
      <protection locked="0"/>
    </xf>
    <xf numFmtId="0" fontId="96" fillId="0" borderId="0" xfId="0" applyFont="1" applyAlignment="1">
      <alignment horizontal="left"/>
    </xf>
    <xf numFmtId="49" fontId="82" fillId="0" borderId="0" xfId="0" applyNumberFormat="1" applyFont="1" applyAlignment="1" applyProtection="1">
      <alignment vertical="top" wrapText="1"/>
      <protection locked="0"/>
    </xf>
    <xf numFmtId="3" fontId="82" fillId="0" borderId="1" xfId="0" applyNumberFormat="1" applyFont="1" applyBorder="1" applyAlignment="1" applyProtection="1">
      <alignment horizontal="right"/>
      <protection locked="0"/>
    </xf>
    <xf numFmtId="3" fontId="82" fillId="0" borderId="1" xfId="0" applyNumberFormat="1" applyFont="1" applyBorder="1" applyAlignment="1" applyProtection="1">
      <alignment horizontal="right" vertical="top" wrapText="1" indent="1"/>
      <protection locked="0"/>
    </xf>
    <xf numFmtId="3" fontId="82" fillId="0" borderId="1" xfId="0" applyNumberFormat="1" applyFont="1" applyBorder="1" applyAlignment="1" applyProtection="1">
      <alignment horizontal="right" vertical="top" wrapText="1" indent="1"/>
      <protection hidden="1"/>
    </xf>
    <xf numFmtId="2" fontId="82" fillId="0" borderId="0" xfId="0" applyNumberFormat="1" applyFont="1" applyAlignment="1" applyProtection="1">
      <alignment horizontal="right"/>
      <protection locked="0"/>
    </xf>
    <xf numFmtId="3" fontId="83" fillId="0" borderId="27" xfId="0" applyNumberFormat="1" applyFont="1" applyBorder="1" applyAlignment="1" applyProtection="1">
      <alignment horizontal="right" vertical="top" wrapText="1" indent="1"/>
      <protection hidden="1"/>
    </xf>
    <xf numFmtId="3" fontId="83" fillId="0" borderId="0" xfId="0" applyNumberFormat="1" applyFont="1" applyAlignment="1" applyProtection="1">
      <alignment horizontal="right" vertical="top" wrapText="1" indent="1"/>
      <protection hidden="1"/>
    </xf>
    <xf numFmtId="0" fontId="83" fillId="0" borderId="28" xfId="0" applyFont="1" applyBorder="1" applyAlignment="1">
      <alignment horizontal="center"/>
    </xf>
    <xf numFmtId="1" fontId="83" fillId="0" borderId="29" xfId="0" applyNumberFormat="1" applyFont="1" applyBorder="1" applyAlignment="1">
      <alignment horizontal="center"/>
    </xf>
    <xf numFmtId="1" fontId="83" fillId="0" borderId="0" xfId="0" applyNumberFormat="1" applyFont="1" applyAlignment="1">
      <alignment horizontal="right"/>
    </xf>
    <xf numFmtId="0" fontId="97" fillId="0" borderId="0" xfId="0" applyFont="1"/>
    <xf numFmtId="0" fontId="98" fillId="0" borderId="0" xfId="0" applyFont="1" applyAlignment="1" applyProtection="1">
      <alignment horizontal="center" wrapText="1"/>
      <protection locked="0"/>
    </xf>
    <xf numFmtId="0" fontId="99" fillId="0" borderId="30" xfId="0" applyFont="1" applyBorder="1" applyAlignment="1" applyProtection="1">
      <alignment vertical="center" wrapText="1"/>
      <protection locked="0"/>
    </xf>
    <xf numFmtId="0" fontId="99" fillId="0" borderId="1" xfId="0" applyFont="1" applyBorder="1" applyAlignment="1" applyProtection="1">
      <alignment vertical="center" wrapText="1"/>
      <protection locked="0"/>
    </xf>
    <xf numFmtId="0" fontId="83" fillId="0" borderId="0" xfId="0" applyFont="1" applyAlignment="1" applyProtection="1">
      <alignment vertical="top" wrapText="1"/>
      <protection locked="0"/>
    </xf>
    <xf numFmtId="3" fontId="82" fillId="0" borderId="1" xfId="0" applyNumberFormat="1" applyFont="1" applyBorder="1" applyAlignment="1" applyProtection="1">
      <alignment vertical="top" wrapText="1"/>
      <protection hidden="1"/>
    </xf>
    <xf numFmtId="3" fontId="82" fillId="0" borderId="1" xfId="0" applyNumberFormat="1" applyFont="1" applyBorder="1" applyAlignment="1" applyProtection="1">
      <alignment vertical="top" wrapText="1"/>
      <protection locked="0"/>
    </xf>
    <xf numFmtId="3" fontId="84" fillId="0" borderId="0" xfId="0" applyNumberFormat="1" applyFont="1" applyAlignment="1">
      <alignment horizontal="left"/>
    </xf>
    <xf numFmtId="3" fontId="83" fillId="0" borderId="27" xfId="0" applyNumberFormat="1" applyFont="1" applyBorder="1" applyAlignment="1" applyProtection="1">
      <alignment vertical="top" wrapText="1"/>
      <protection hidden="1"/>
    </xf>
    <xf numFmtId="3" fontId="83" fillId="0" borderId="27" xfId="0" applyNumberFormat="1" applyFont="1" applyBorder="1"/>
    <xf numFmtId="3" fontId="93" fillId="0" borderId="27" xfId="0" applyNumberFormat="1" applyFont="1" applyBorder="1"/>
    <xf numFmtId="0" fontId="100" fillId="0" borderId="0" xfId="0" applyFont="1"/>
    <xf numFmtId="0" fontId="84" fillId="0" borderId="0" xfId="0" applyFont="1"/>
    <xf numFmtId="0" fontId="101" fillId="0" borderId="0" xfId="0" applyFont="1"/>
    <xf numFmtId="3" fontId="102" fillId="0" borderId="31" xfId="0" applyNumberFormat="1" applyFont="1" applyBorder="1" applyAlignment="1" applyProtection="1">
      <alignment vertical="top" wrapText="1"/>
      <protection hidden="1"/>
    </xf>
    <xf numFmtId="3" fontId="94" fillId="0" borderId="31" xfId="0" applyNumberFormat="1" applyFont="1" applyBorder="1" applyAlignment="1" applyProtection="1">
      <alignment vertical="top" wrapText="1"/>
      <protection locked="0"/>
    </xf>
    <xf numFmtId="49" fontId="94" fillId="0" borderId="1" xfId="0" applyNumberFormat="1" applyFont="1" applyBorder="1" applyAlignment="1" applyProtection="1">
      <alignment horizontal="right" vertical="top" wrapText="1"/>
      <protection locked="0"/>
    </xf>
    <xf numFmtId="3" fontId="95" fillId="0" borderId="32" xfId="0" applyNumberFormat="1" applyFont="1" applyBorder="1" applyAlignment="1" applyProtection="1">
      <alignment vertical="top" wrapText="1"/>
      <protection locked="0"/>
    </xf>
    <xf numFmtId="0" fontId="82" fillId="0" borderId="0" xfId="0" applyFont="1" applyAlignment="1">
      <alignment horizontal="center"/>
    </xf>
    <xf numFmtId="0" fontId="83" fillId="0" borderId="0" xfId="0" applyFont="1" applyAlignment="1">
      <alignment horizontal="center"/>
    </xf>
    <xf numFmtId="3" fontId="82" fillId="0" borderId="3" xfId="0" applyNumberFormat="1" applyFont="1" applyBorder="1"/>
    <xf numFmtId="3" fontId="83" fillId="0" borderId="5" xfId="0" applyNumberFormat="1" applyFont="1" applyBorder="1" applyAlignment="1">
      <alignment horizontal="center"/>
    </xf>
    <xf numFmtId="1" fontId="83" fillId="0" borderId="0" xfId="0" applyNumberFormat="1" applyFont="1" applyAlignment="1">
      <alignment horizontal="center" vertical="center"/>
    </xf>
    <xf numFmtId="1" fontId="83" fillId="0" borderId="0" xfId="0" applyNumberFormat="1" applyFont="1" applyAlignment="1">
      <alignment horizontal="center"/>
    </xf>
    <xf numFmtId="0" fontId="104" fillId="0" borderId="0" xfId="0" applyFont="1"/>
    <xf numFmtId="0" fontId="105" fillId="0" borderId="0" xfId="0" applyFont="1"/>
    <xf numFmtId="3" fontId="83" fillId="0" borderId="6" xfId="0" applyNumberFormat="1" applyFont="1" applyBorder="1" applyAlignment="1" applyProtection="1">
      <alignment horizontal="center" vertical="top" wrapText="1"/>
      <protection locked="0"/>
    </xf>
    <xf numFmtId="0" fontId="92" fillId="0" borderId="0" xfId="0" applyFont="1"/>
    <xf numFmtId="3" fontId="83" fillId="0" borderId="6" xfId="0" applyNumberFormat="1" applyFont="1" applyBorder="1" applyAlignment="1">
      <alignment horizontal="right"/>
    </xf>
    <xf numFmtId="1" fontId="93" fillId="0" borderId="0" xfId="0" applyNumberFormat="1" applyFont="1"/>
    <xf numFmtId="0" fontId="82" fillId="0" borderId="0" xfId="0" quotePrefix="1" applyFont="1" applyAlignment="1">
      <alignment horizontal="left"/>
    </xf>
    <xf numFmtId="0" fontId="90" fillId="0" borderId="0" xfId="0" applyFont="1"/>
    <xf numFmtId="1" fontId="45" fillId="0" borderId="0" xfId="0" applyNumberFormat="1" applyFont="1" applyAlignment="1">
      <alignment horizontal="right"/>
    </xf>
    <xf numFmtId="0" fontId="106" fillId="0" borderId="0" xfId="0" applyFont="1"/>
    <xf numFmtId="0" fontId="107" fillId="0" borderId="0" xfId="0" applyFont="1"/>
    <xf numFmtId="0" fontId="108" fillId="0" borderId="0" xfId="0" applyFont="1"/>
    <xf numFmtId="0" fontId="109" fillId="0" borderId="0" xfId="0" applyFont="1"/>
    <xf numFmtId="0" fontId="110" fillId="0" borderId="0" xfId="0" applyFont="1" applyAlignment="1">
      <alignment horizontal="left"/>
    </xf>
    <xf numFmtId="0" fontId="109" fillId="0" borderId="0" xfId="0" applyFont="1" applyAlignment="1">
      <alignment horizontal="center"/>
    </xf>
    <xf numFmtId="0" fontId="109" fillId="0" borderId="2" xfId="0" applyFont="1" applyBorder="1" applyAlignment="1">
      <alignment horizontal="center"/>
    </xf>
    <xf numFmtId="0" fontId="111" fillId="0" borderId="0" xfId="0" applyFont="1" applyAlignment="1">
      <alignment horizontal="left"/>
    </xf>
    <xf numFmtId="1" fontId="110" fillId="0" borderId="0" xfId="0" applyNumberFormat="1" applyFont="1" applyAlignment="1">
      <alignment horizontal="left"/>
    </xf>
    <xf numFmtId="1" fontId="114" fillId="0" borderId="0" xfId="0" applyNumberFormat="1" applyFont="1" applyAlignment="1">
      <alignment horizontal="right"/>
    </xf>
    <xf numFmtId="0" fontId="114" fillId="0" borderId="0" xfId="0" applyFont="1" applyAlignment="1">
      <alignment horizontal="center"/>
    </xf>
    <xf numFmtId="0" fontId="114" fillId="0" borderId="2" xfId="0" applyFont="1" applyBorder="1" applyAlignment="1">
      <alignment horizontal="center"/>
    </xf>
    <xf numFmtId="3" fontId="108" fillId="0" borderId="0" xfId="0" applyNumberFormat="1" applyFont="1"/>
    <xf numFmtId="3" fontId="114" fillId="0" borderId="6" xfId="0" applyNumberFormat="1" applyFont="1" applyBorder="1" applyAlignment="1">
      <alignment horizontal="center"/>
    </xf>
    <xf numFmtId="0" fontId="115" fillId="0" borderId="0" xfId="0" applyFont="1"/>
    <xf numFmtId="1" fontId="109" fillId="0" borderId="0" xfId="0" applyNumberFormat="1" applyFont="1" applyAlignment="1">
      <alignment horizontal="right"/>
    </xf>
    <xf numFmtId="0" fontId="111" fillId="0" borderId="0" xfId="0" applyFont="1" applyAlignment="1">
      <alignment horizontal="right"/>
    </xf>
    <xf numFmtId="0" fontId="108" fillId="0" borderId="0" xfId="0" applyFont="1" applyAlignment="1">
      <alignment horizontal="right"/>
    </xf>
    <xf numFmtId="0" fontId="109" fillId="0" borderId="0" xfId="0" applyFont="1" applyAlignment="1">
      <alignment horizontal="right"/>
    </xf>
    <xf numFmtId="2" fontId="109" fillId="0" borderId="0" xfId="0" applyNumberFormat="1" applyFont="1"/>
    <xf numFmtId="2" fontId="110" fillId="0" borderId="0" xfId="0" applyNumberFormat="1" applyFont="1" applyAlignment="1">
      <alignment horizontal="left"/>
    </xf>
    <xf numFmtId="1" fontId="111" fillId="0" borderId="0" xfId="0" applyNumberFormat="1" applyFont="1" applyAlignment="1">
      <alignment horizontal="right"/>
    </xf>
    <xf numFmtId="0" fontId="116" fillId="0" borderId="0" xfId="0" applyFont="1"/>
    <xf numFmtId="0" fontId="117" fillId="0" borderId="0" xfId="0" applyFont="1"/>
    <xf numFmtId="165" fontId="114" fillId="0" borderId="6" xfId="0" applyNumberFormat="1" applyFont="1" applyBorder="1"/>
    <xf numFmtId="1" fontId="118" fillId="0" borderId="0" xfId="0" applyNumberFormat="1" applyFont="1" applyAlignment="1">
      <alignment horizontal="right"/>
    </xf>
    <xf numFmtId="1" fontId="115" fillId="0" borderId="0" xfId="0" applyNumberFormat="1" applyFont="1" applyAlignment="1">
      <alignment horizontal="right"/>
    </xf>
    <xf numFmtId="0" fontId="119" fillId="0" borderId="0" xfId="0" applyFont="1"/>
    <xf numFmtId="1" fontId="112" fillId="0" borderId="0" xfId="0" applyNumberFormat="1" applyFont="1"/>
    <xf numFmtId="1" fontId="113" fillId="0" borderId="0" xfId="0" applyNumberFormat="1" applyFont="1" applyAlignment="1">
      <alignment horizontal="right"/>
    </xf>
    <xf numFmtId="0" fontId="3" fillId="0" borderId="0" xfId="0" applyFont="1" applyAlignment="1">
      <alignment horizontal="left"/>
    </xf>
    <xf numFmtId="0" fontId="120" fillId="0" borderId="0" xfId="0" applyFont="1"/>
    <xf numFmtId="0" fontId="121" fillId="0" borderId="0" xfId="0" applyFont="1"/>
    <xf numFmtId="0" fontId="122" fillId="0" borderId="0" xfId="0" applyFont="1"/>
    <xf numFmtId="0" fontId="2" fillId="0" borderId="0" xfId="0" applyFont="1" applyAlignment="1">
      <alignment wrapText="1"/>
    </xf>
    <xf numFmtId="0" fontId="29" fillId="0" borderId="0" xfId="0" applyFont="1" applyAlignment="1">
      <alignment horizontal="justify" wrapText="1"/>
    </xf>
    <xf numFmtId="49" fontId="2" fillId="0" borderId="0" xfId="0" applyNumberFormat="1" applyFont="1"/>
    <xf numFmtId="0" fontId="2" fillId="0" borderId="1" xfId="0" applyFont="1" applyBorder="1" applyAlignment="1">
      <alignment horizontal="left"/>
    </xf>
    <xf numFmtId="0" fontId="123" fillId="0" borderId="0" xfId="0" applyFont="1"/>
    <xf numFmtId="0" fontId="29" fillId="0" borderId="0" xfId="0" applyFont="1" applyAlignment="1">
      <alignment wrapText="1"/>
    </xf>
    <xf numFmtId="0" fontId="29" fillId="0" borderId="0" xfId="0" applyFont="1" applyAlignment="1">
      <alignment horizontal="left" wrapText="1"/>
    </xf>
    <xf numFmtId="0" fontId="124" fillId="0" borderId="0" xfId="0" applyFont="1"/>
    <xf numFmtId="0" fontId="20" fillId="0" borderId="37" xfId="0" applyFont="1" applyBorder="1" applyAlignment="1" applyProtection="1">
      <alignment horizontal="center" vertical="center" wrapText="1"/>
      <protection locked="0"/>
    </xf>
    <xf numFmtId="0" fontId="29" fillId="0" borderId="0" xfId="0" applyFont="1" applyAlignment="1">
      <alignment horizontal="left"/>
    </xf>
    <xf numFmtId="0" fontId="3" fillId="0" borderId="0" xfId="0" applyFont="1" applyAlignment="1">
      <alignment horizontal="right"/>
    </xf>
    <xf numFmtId="0" fontId="22" fillId="0" borderId="0" xfId="0" applyFont="1" applyAlignment="1">
      <alignment horizontal="left" wrapText="1"/>
    </xf>
    <xf numFmtId="3" fontId="22" fillId="0" borderId="0" xfId="0" applyNumberFormat="1" applyFont="1"/>
    <xf numFmtId="166" fontId="22" fillId="0" borderId="0" xfId="0" applyNumberFormat="1" applyFont="1"/>
    <xf numFmtId="3" fontId="19" fillId="0" borderId="0" xfId="0" applyNumberFormat="1" applyFont="1"/>
    <xf numFmtId="166" fontId="19" fillId="0" borderId="0" xfId="0" applyNumberFormat="1" applyFont="1"/>
    <xf numFmtId="0" fontId="22" fillId="0" borderId="0" xfId="0" quotePrefix="1" applyFont="1" applyAlignment="1">
      <alignment horizontal="left"/>
    </xf>
    <xf numFmtId="2" fontId="22" fillId="0" borderId="0" xfId="0" applyNumberFormat="1" applyFont="1"/>
    <xf numFmtId="0" fontId="126" fillId="0" borderId="0" xfId="0" applyFont="1" applyAlignment="1">
      <alignment horizontal="left" wrapText="1"/>
    </xf>
    <xf numFmtId="3" fontId="83" fillId="0" borderId="0" xfId="0" applyNumberFormat="1" applyFont="1" applyAlignment="1">
      <alignment horizontal="right"/>
    </xf>
    <xf numFmtId="3" fontId="3" fillId="0" borderId="0" xfId="0" applyNumberFormat="1" applyFont="1" applyAlignment="1">
      <alignment horizontal="right"/>
    </xf>
    <xf numFmtId="3" fontId="3" fillId="0" borderId="15" xfId="0" applyNumberFormat="1" applyFont="1" applyBorder="1"/>
    <xf numFmtId="3" fontId="3" fillId="0" borderId="25" xfId="0" applyNumberFormat="1" applyFont="1" applyBorder="1"/>
    <xf numFmtId="0" fontId="128" fillId="0" borderId="0" xfId="0" applyFont="1"/>
    <xf numFmtId="0" fontId="3" fillId="0" borderId="0" xfId="0" applyFont="1" applyAlignment="1">
      <alignment horizontal="center" wrapText="1"/>
    </xf>
    <xf numFmtId="0" fontId="5" fillId="0" borderId="2" xfId="0" applyFont="1" applyBorder="1" applyAlignment="1">
      <alignment horizontal="center"/>
    </xf>
    <xf numFmtId="0" fontId="53" fillId="0" borderId="0" xfId="0" applyFont="1"/>
    <xf numFmtId="168" fontId="37" fillId="0" borderId="0" xfId="2" applyNumberFormat="1" applyFont="1" applyAlignment="1">
      <alignment horizontal="right"/>
    </xf>
    <xf numFmtId="168" fontId="25" fillId="0" borderId="0" xfId="2" applyNumberFormat="1" applyFont="1" applyAlignment="1">
      <alignment horizontal="right"/>
    </xf>
    <xf numFmtId="168" fontId="41" fillId="0" borderId="3" xfId="2" applyNumberFormat="1" applyFont="1" applyBorder="1" applyAlignment="1">
      <alignment horizontal="right"/>
    </xf>
    <xf numFmtId="168" fontId="45" fillId="0" borderId="0" xfId="2" applyNumberFormat="1" applyFont="1" applyAlignment="1">
      <alignment horizontal="right"/>
    </xf>
    <xf numFmtId="168" fontId="41" fillId="0" borderId="6" xfId="2" applyNumberFormat="1" applyFont="1" applyBorder="1" applyAlignment="1">
      <alignment horizontal="right"/>
    </xf>
    <xf numFmtId="0" fontId="20" fillId="0" borderId="1" xfId="0" quotePrefix="1" applyFont="1" applyBorder="1" applyAlignment="1" applyProtection="1">
      <alignment horizontal="center" vertical="center" wrapText="1"/>
      <protection locked="0"/>
    </xf>
    <xf numFmtId="3" fontId="5" fillId="0" borderId="12" xfId="0" applyNumberFormat="1" applyFont="1" applyBorder="1" applyAlignment="1">
      <alignment horizontal="center"/>
    </xf>
    <xf numFmtId="168" fontId="114" fillId="0" borderId="6" xfId="2" applyNumberFormat="1" applyFont="1" applyBorder="1" applyAlignment="1">
      <alignment horizontal="center"/>
    </xf>
    <xf numFmtId="168" fontId="113" fillId="0" borderId="0" xfId="2" applyNumberFormat="1" applyFont="1" applyAlignment="1">
      <alignment horizontal="right"/>
    </xf>
    <xf numFmtId="168" fontId="111" fillId="0" borderId="0" xfId="2" applyNumberFormat="1" applyFont="1" applyAlignment="1">
      <alignment horizontal="right"/>
    </xf>
    <xf numFmtId="168" fontId="111" fillId="0" borderId="0" xfId="2" applyNumberFormat="1" applyFont="1" applyBorder="1" applyAlignment="1">
      <alignment horizontal="right"/>
    </xf>
    <xf numFmtId="0" fontId="66" fillId="0" borderId="1" xfId="0" applyFont="1" applyBorder="1" applyAlignment="1">
      <alignment horizontal="center" wrapText="1"/>
    </xf>
    <xf numFmtId="3" fontId="90" fillId="0" borderId="35" xfId="0" applyNumberFormat="1" applyFont="1" applyBorder="1" applyAlignment="1">
      <alignment horizontal="right"/>
    </xf>
    <xf numFmtId="3" fontId="82" fillId="0" borderId="36" xfId="0" applyNumberFormat="1" applyFont="1" applyBorder="1"/>
    <xf numFmtId="3" fontId="82" fillId="0" borderId="35" xfId="0" applyNumberFormat="1" applyFont="1" applyBorder="1" applyAlignment="1">
      <alignment horizontal="right"/>
    </xf>
    <xf numFmtId="0" fontId="113" fillId="0" borderId="0" xfId="0" applyFont="1" applyAlignment="1">
      <alignment horizontal="right"/>
    </xf>
    <xf numFmtId="0" fontId="130" fillId="0" borderId="0" xfId="0" applyFont="1" applyAlignment="1">
      <alignment vertical="center"/>
    </xf>
    <xf numFmtId="0" fontId="46" fillId="0" borderId="0" xfId="0" applyFont="1" applyAlignment="1">
      <alignment vertical="center"/>
    </xf>
    <xf numFmtId="0" fontId="20" fillId="0" borderId="24" xfId="0" applyFont="1" applyBorder="1" applyAlignment="1" applyProtection="1">
      <alignment horizontal="center" vertical="center" wrapText="1"/>
      <protection locked="0"/>
    </xf>
    <xf numFmtId="0" fontId="58" fillId="0" borderId="1" xfId="0" applyFont="1" applyBorder="1" applyAlignment="1" applyProtection="1">
      <alignment horizontal="center" vertical="center" wrapText="1"/>
      <protection locked="0"/>
    </xf>
    <xf numFmtId="165" fontId="114" fillId="0" borderId="6" xfId="0" applyNumberFormat="1" applyFont="1" applyBorder="1" applyAlignment="1">
      <alignment horizontal="center"/>
    </xf>
    <xf numFmtId="1" fontId="13" fillId="0" borderId="0" xfId="0" applyNumberFormat="1" applyFont="1" applyAlignment="1">
      <alignment horizontal="right"/>
    </xf>
    <xf numFmtId="0" fontId="131" fillId="0" borderId="0" xfId="0" applyFont="1" applyAlignment="1">
      <alignment horizontal="center"/>
    </xf>
    <xf numFmtId="3" fontId="19" fillId="0" borderId="7" xfId="0" applyNumberFormat="1" applyFont="1" applyBorder="1"/>
    <xf numFmtId="3" fontId="20" fillId="0" borderId="0" xfId="0" applyNumberFormat="1" applyFont="1"/>
    <xf numFmtId="1" fontId="24" fillId="0" borderId="0" xfId="0" applyNumberFormat="1" applyFont="1"/>
    <xf numFmtId="3" fontId="5" fillId="0" borderId="0" xfId="0" applyNumberFormat="1" applyFont="1"/>
    <xf numFmtId="3" fontId="5" fillId="0" borderId="2" xfId="0" applyNumberFormat="1" applyFont="1" applyBorder="1"/>
    <xf numFmtId="0" fontId="58" fillId="0" borderId="0" xfId="0" applyFont="1"/>
    <xf numFmtId="0" fontId="132" fillId="0" borderId="0" xfId="0" applyFont="1"/>
    <xf numFmtId="0" fontId="133" fillId="0" borderId="0" xfId="0" applyFont="1"/>
    <xf numFmtId="0" fontId="134" fillId="0" borderId="0" xfId="0" applyFont="1"/>
    <xf numFmtId="0" fontId="135" fillId="0" borderId="0" xfId="0" applyFont="1"/>
    <xf numFmtId="3" fontId="58" fillId="0" borderId="0" xfId="0" applyNumberFormat="1" applyFont="1" applyAlignment="1">
      <alignment horizontal="right"/>
    </xf>
    <xf numFmtId="3" fontId="2" fillId="0" borderId="0" xfId="0" quotePrefix="1" applyNumberFormat="1" applyFont="1" applyAlignment="1">
      <alignment horizontal="right"/>
    </xf>
    <xf numFmtId="0" fontId="136" fillId="0" borderId="0" xfId="0" applyFont="1"/>
    <xf numFmtId="3" fontId="5" fillId="0" borderId="0" xfId="0" applyNumberFormat="1" applyFont="1" applyAlignment="1">
      <alignment horizontal="right"/>
    </xf>
    <xf numFmtId="3" fontId="5" fillId="0" borderId="2" xfId="0" applyNumberFormat="1" applyFont="1" applyBorder="1" applyAlignment="1">
      <alignment horizontal="right"/>
    </xf>
    <xf numFmtId="0" fontId="137" fillId="0" borderId="0" xfId="0" applyFont="1"/>
    <xf numFmtId="3" fontId="29" fillId="0" borderId="0" xfId="0" applyNumberFormat="1" applyFont="1" applyAlignment="1">
      <alignment horizontal="right"/>
    </xf>
    <xf numFmtId="3" fontId="2" fillId="0" borderId="40" xfId="0" applyNumberFormat="1" applyFont="1" applyBorder="1" applyAlignment="1">
      <alignment horizontal="right"/>
    </xf>
    <xf numFmtId="0" fontId="49" fillId="0" borderId="6" xfId="0" applyFont="1" applyBorder="1" applyAlignment="1">
      <alignment horizontal="center"/>
    </xf>
    <xf numFmtId="3" fontId="93" fillId="0" borderId="0" xfId="0" applyNumberFormat="1" applyFont="1"/>
    <xf numFmtId="0" fontId="3" fillId="0" borderId="0" xfId="0" applyFont="1" applyAlignment="1">
      <alignment horizontal="left" wrapText="1"/>
    </xf>
    <xf numFmtId="0" fontId="63" fillId="0" borderId="0" xfId="0" applyFont="1" applyAlignment="1">
      <alignment horizontal="left"/>
    </xf>
    <xf numFmtId="0" fontId="142" fillId="5" borderId="64" xfId="1"/>
    <xf numFmtId="169" fontId="82" fillId="0" borderId="0" xfId="0" applyNumberFormat="1" applyFont="1"/>
    <xf numFmtId="0" fontId="138" fillId="0" borderId="0" xfId="0" applyFont="1" applyAlignment="1">
      <alignment vertical="center" wrapText="1"/>
    </xf>
    <xf numFmtId="169" fontId="2" fillId="0" borderId="0" xfId="0" applyNumberFormat="1" applyFont="1"/>
    <xf numFmtId="0" fontId="139" fillId="0" borderId="0" xfId="0" applyFont="1" applyAlignment="1">
      <alignment vertical="center" wrapText="1"/>
    </xf>
    <xf numFmtId="164" fontId="5" fillId="0" borderId="38" xfId="0" applyNumberFormat="1" applyFont="1" applyBorder="1"/>
    <xf numFmtId="164" fontId="5" fillId="0" borderId="0" xfId="0" applyNumberFormat="1" applyFont="1"/>
    <xf numFmtId="164" fontId="82" fillId="0" borderId="0" xfId="0" applyNumberFormat="1" applyFont="1"/>
    <xf numFmtId="164" fontId="2" fillId="0" borderId="0" xfId="0" applyNumberFormat="1" applyFont="1"/>
    <xf numFmtId="0" fontId="140" fillId="0" borderId="0" xfId="0" applyFont="1" applyAlignment="1">
      <alignment horizontal="center" vertical="center"/>
    </xf>
    <xf numFmtId="0" fontId="63" fillId="0" borderId="0" xfId="0" applyFont="1" applyAlignment="1">
      <alignment wrapText="1"/>
    </xf>
    <xf numFmtId="3" fontId="25" fillId="0" borderId="0" xfId="0" applyNumberFormat="1" applyFont="1" applyAlignment="1">
      <alignment wrapText="1"/>
    </xf>
    <xf numFmtId="3" fontId="63" fillId="0" borderId="0" xfId="0" applyNumberFormat="1" applyFont="1" applyAlignment="1">
      <alignment wrapText="1"/>
    </xf>
    <xf numFmtId="3" fontId="25" fillId="0" borderId="15" xfId="0" applyNumberFormat="1" applyFont="1" applyBorder="1" applyAlignment="1">
      <alignment wrapText="1"/>
    </xf>
    <xf numFmtId="0" fontId="2" fillId="0" borderId="41" xfId="0" applyFont="1" applyBorder="1"/>
    <xf numFmtId="3" fontId="63" fillId="0" borderId="42" xfId="0" applyNumberFormat="1" applyFont="1" applyBorder="1" applyAlignment="1">
      <alignment wrapText="1"/>
    </xf>
    <xf numFmtId="0" fontId="141" fillId="0" borderId="0" xfId="0" applyFont="1"/>
    <xf numFmtId="0" fontId="41" fillId="0" borderId="38" xfId="0" applyFont="1" applyBorder="1" applyAlignment="1">
      <alignment horizontal="center"/>
    </xf>
    <xf numFmtId="3" fontId="143" fillId="0" borderId="0" xfId="0" applyNumberFormat="1" applyFont="1"/>
    <xf numFmtId="3" fontId="143" fillId="0" borderId="1" xfId="0" applyNumberFormat="1" applyFont="1" applyBorder="1" applyAlignment="1" applyProtection="1">
      <alignment horizontal="right" vertical="top" wrapText="1"/>
      <protection locked="0"/>
    </xf>
    <xf numFmtId="3" fontId="144" fillId="0" borderId="11" xfId="0" applyNumberFormat="1" applyFont="1" applyBorder="1" applyAlignment="1" applyProtection="1">
      <alignment horizontal="right" vertical="top"/>
      <protection hidden="1"/>
    </xf>
    <xf numFmtId="3" fontId="2" fillId="0" borderId="1" xfId="0" applyNumberFormat="1" applyFont="1" applyBorder="1" applyAlignment="1" applyProtection="1">
      <alignment horizontal="right" vertical="top" wrapText="1"/>
      <protection locked="0"/>
    </xf>
    <xf numFmtId="3" fontId="2" fillId="0" borderId="15" xfId="0" applyNumberFormat="1" applyFont="1" applyBorder="1" applyAlignment="1" applyProtection="1">
      <alignment horizontal="right" vertical="top" wrapText="1"/>
      <protection locked="0"/>
    </xf>
    <xf numFmtId="0" fontId="38" fillId="0" borderId="0" xfId="0" applyFont="1" applyAlignment="1">
      <alignment horizontal="left"/>
    </xf>
    <xf numFmtId="0" fontId="38" fillId="0" borderId="0" xfId="0" quotePrefix="1" applyFont="1" applyAlignment="1">
      <alignment horizontal="left"/>
    </xf>
    <xf numFmtId="0" fontId="49" fillId="0" borderId="0" xfId="0" applyFont="1" applyAlignment="1">
      <alignment horizontal="center"/>
    </xf>
    <xf numFmtId="3" fontId="36" fillId="0" borderId="0" xfId="0" applyNumberFormat="1" applyFont="1"/>
    <xf numFmtId="37" fontId="41" fillId="0" borderId="3" xfId="2" applyNumberFormat="1" applyFont="1" applyBorder="1" applyAlignment="1">
      <alignment horizontal="right"/>
    </xf>
    <xf numFmtId="168" fontId="37" fillId="0" borderId="0" xfId="0" applyNumberFormat="1" applyFont="1"/>
    <xf numFmtId="3" fontId="49" fillId="0" borderId="13" xfId="0" applyNumberFormat="1" applyFont="1" applyBorder="1" applyAlignment="1">
      <alignment horizontal="right"/>
    </xf>
    <xf numFmtId="3" fontId="2" fillId="0" borderId="14" xfId="0" quotePrefix="1" applyNumberFormat="1" applyFont="1" applyBorder="1" applyAlignment="1" applyProtection="1">
      <alignment horizontal="center" vertical="center" wrapText="1"/>
      <protection locked="0"/>
    </xf>
    <xf numFmtId="3" fontId="2" fillId="0" borderId="14" xfId="0" applyNumberFormat="1" applyFont="1" applyBorder="1" applyAlignment="1" applyProtection="1">
      <alignment horizontal="center" vertical="center" wrapText="1"/>
      <protection locked="0"/>
    </xf>
    <xf numFmtId="3" fontId="2" fillId="0" borderId="24" xfId="0" quotePrefix="1" applyNumberFormat="1" applyFont="1" applyBorder="1" applyAlignment="1" applyProtection="1">
      <alignment horizontal="center" vertical="center" wrapText="1"/>
      <protection locked="0"/>
    </xf>
    <xf numFmtId="3" fontId="82" fillId="0" borderId="39" xfId="0" applyNumberFormat="1" applyFont="1" applyBorder="1" applyAlignment="1">
      <alignment horizontal="center" vertical="center"/>
    </xf>
    <xf numFmtId="3" fontId="82" fillId="0" borderId="70" xfId="0" applyNumberFormat="1" applyFont="1" applyBorder="1" applyAlignment="1">
      <alignment horizontal="center" vertical="center"/>
    </xf>
    <xf numFmtId="0" fontId="3" fillId="0" borderId="68" xfId="0" applyFont="1" applyBorder="1" applyAlignment="1">
      <alignment horizontal="center" vertical="center" wrapText="1"/>
    </xf>
    <xf numFmtId="0" fontId="85" fillId="6" borderId="1" xfId="0" applyFont="1" applyFill="1" applyBorder="1"/>
    <xf numFmtId="0" fontId="82" fillId="7" borderId="0" xfId="0" applyFont="1" applyFill="1"/>
    <xf numFmtId="0" fontId="83" fillId="6" borderId="1" xfId="0" applyFont="1" applyFill="1" applyBorder="1"/>
    <xf numFmtId="0" fontId="5" fillId="7" borderId="0" xfId="0" applyFont="1" applyFill="1"/>
    <xf numFmtId="0" fontId="145" fillId="0" borderId="0" xfId="0" applyFont="1" applyAlignment="1">
      <alignment horizontal="left"/>
    </xf>
    <xf numFmtId="0" fontId="146" fillId="0" borderId="0" xfId="0" applyFont="1" applyAlignment="1">
      <alignment vertical="center" wrapText="1"/>
    </xf>
    <xf numFmtId="168" fontId="3" fillId="0" borderId="0" xfId="2" applyNumberFormat="1" applyFont="1" applyBorder="1" applyAlignment="1">
      <alignment horizontal="right"/>
    </xf>
    <xf numFmtId="168" fontId="41" fillId="0" borderId="0" xfId="2" applyNumberFormat="1" applyFont="1" applyBorder="1" applyAlignment="1">
      <alignment horizontal="right"/>
    </xf>
    <xf numFmtId="0" fontId="85" fillId="6" borderId="0" xfId="0" applyFont="1" applyFill="1"/>
    <xf numFmtId="0" fontId="83" fillId="6" borderId="0" xfId="0" applyFont="1" applyFill="1"/>
    <xf numFmtId="0" fontId="82" fillId="0" borderId="0" xfId="0" applyFont="1" applyAlignment="1">
      <alignment horizontal="center" wrapText="1"/>
    </xf>
    <xf numFmtId="170" fontId="22" fillId="0" borderId="0" xfId="0" applyNumberFormat="1" applyFont="1"/>
    <xf numFmtId="0" fontId="82" fillId="0" borderId="39" xfId="0" applyFont="1" applyBorder="1" applyAlignment="1">
      <alignment horizontal="center" vertical="center"/>
    </xf>
    <xf numFmtId="1" fontId="90" fillId="0" borderId="68" xfId="0" applyNumberFormat="1" applyFont="1" applyBorder="1" applyAlignment="1">
      <alignment horizontal="center" vertical="center" wrapText="1"/>
    </xf>
    <xf numFmtId="0" fontId="147" fillId="0" borderId="0" xfId="4" applyFont="1"/>
    <xf numFmtId="10" fontId="80" fillId="0" borderId="0" xfId="0" applyNumberFormat="1" applyFont="1" applyAlignment="1">
      <alignment horizontal="center" vertical="top"/>
    </xf>
    <xf numFmtId="0" fontId="19" fillId="0" borderId="0" xfId="0" applyFont="1" applyAlignment="1">
      <alignment vertical="top"/>
    </xf>
    <xf numFmtId="168" fontId="72" fillId="0" borderId="5" xfId="2" applyNumberFormat="1" applyFont="1" applyBorder="1"/>
    <xf numFmtId="168" fontId="41" fillId="0" borderId="38" xfId="2" applyNumberFormat="1" applyFont="1" applyBorder="1" applyAlignment="1">
      <alignment horizontal="right"/>
    </xf>
    <xf numFmtId="168" fontId="37" fillId="0" borderId="0" xfId="2" applyNumberFormat="1" applyFont="1" applyBorder="1" applyAlignment="1">
      <alignment horizontal="right"/>
    </xf>
    <xf numFmtId="168" fontId="25" fillId="0" borderId="0" xfId="2" applyNumberFormat="1" applyFont="1" applyBorder="1" applyAlignment="1">
      <alignment horizontal="right"/>
    </xf>
    <xf numFmtId="168" fontId="45" fillId="0" borderId="0" xfId="2" applyNumberFormat="1" applyFont="1" applyBorder="1" applyAlignment="1">
      <alignment horizontal="right"/>
    </xf>
    <xf numFmtId="168" fontId="72" fillId="0" borderId="0" xfId="2" applyNumberFormat="1" applyFont="1" applyBorder="1"/>
    <xf numFmtId="3" fontId="49" fillId="0" borderId="0" xfId="0" applyNumberFormat="1" applyFont="1" applyAlignment="1">
      <alignment horizontal="right"/>
    </xf>
    <xf numFmtId="164" fontId="49" fillId="0" borderId="38" xfId="0" applyNumberFormat="1" applyFont="1" applyBorder="1"/>
    <xf numFmtId="3" fontId="148" fillId="0" borderId="0" xfId="0" applyNumberFormat="1" applyFont="1"/>
    <xf numFmtId="164" fontId="2" fillId="0" borderId="38" xfId="0" applyNumberFormat="1" applyFont="1" applyBorder="1"/>
    <xf numFmtId="0" fontId="68" fillId="0" borderId="14" xfId="0" applyFont="1" applyBorder="1" applyAlignment="1">
      <alignment vertical="center" wrapText="1"/>
    </xf>
    <xf numFmtId="0" fontId="63" fillId="0" borderId="24" xfId="0" applyFont="1" applyBorder="1" applyAlignment="1">
      <alignment horizontal="center" vertical="center" wrapText="1"/>
    </xf>
    <xf numFmtId="1" fontId="3" fillId="0" borderId="69" xfId="0" applyNumberFormat="1" applyFont="1" applyBorder="1" applyAlignment="1">
      <alignment horizontal="center" vertical="center" wrapText="1"/>
    </xf>
    <xf numFmtId="0" fontId="82" fillId="0" borderId="71" xfId="0" applyFont="1" applyBorder="1" applyAlignment="1">
      <alignment horizontal="center" vertical="center"/>
    </xf>
    <xf numFmtId="3" fontId="82" fillId="0" borderId="71" xfId="0" applyNumberFormat="1" applyFont="1" applyBorder="1" applyAlignment="1">
      <alignment horizontal="center" vertical="center"/>
    </xf>
    <xf numFmtId="9" fontId="103" fillId="3" borderId="71" xfId="0" applyNumberFormat="1" applyFont="1" applyFill="1" applyBorder="1" applyAlignment="1">
      <alignment horizontal="center" vertical="center" wrapText="1"/>
    </xf>
    <xf numFmtId="3" fontId="2" fillId="0" borderId="71" xfId="0" applyNumberFormat="1" applyFont="1" applyBorder="1" applyAlignment="1">
      <alignment horizontal="center" vertical="center"/>
    </xf>
    <xf numFmtId="0" fontId="2" fillId="0" borderId="71" xfId="0" applyFont="1" applyBorder="1" applyAlignment="1">
      <alignment horizontal="center" vertical="center"/>
    </xf>
    <xf numFmtId="0" fontId="2" fillId="0" borderId="71" xfId="0" applyFont="1" applyBorder="1"/>
    <xf numFmtId="0" fontId="82" fillId="0" borderId="71" xfId="0" applyFont="1" applyBorder="1"/>
    <xf numFmtId="1" fontId="82" fillId="0" borderId="71" xfId="0" applyNumberFormat="1" applyFont="1" applyBorder="1"/>
    <xf numFmtId="3" fontId="82" fillId="0" borderId="71" xfId="0" applyNumberFormat="1" applyFont="1" applyBorder="1" applyAlignment="1">
      <alignment horizontal="center"/>
    </xf>
    <xf numFmtId="3" fontId="82" fillId="0" borderId="39" xfId="0" applyNumberFormat="1" applyFont="1" applyBorder="1" applyAlignment="1">
      <alignment horizontal="center" vertical="center" wrapText="1"/>
    </xf>
    <xf numFmtId="3" fontId="5" fillId="0" borderId="38" xfId="0" applyNumberFormat="1" applyFont="1" applyBorder="1" applyAlignment="1">
      <alignment horizontal="right"/>
    </xf>
    <xf numFmtId="3" fontId="5" fillId="0" borderId="0" xfId="0" applyNumberFormat="1" applyFont="1" applyAlignment="1">
      <alignment horizontal="center"/>
    </xf>
    <xf numFmtId="0" fontId="149" fillId="0" borderId="0" xfId="5" applyFont="1"/>
    <xf numFmtId="0" fontId="149" fillId="0" borderId="0" xfId="0" applyFont="1" applyAlignment="1">
      <alignment vertical="center" wrapText="1"/>
    </xf>
    <xf numFmtId="0" fontId="149" fillId="0" borderId="0" xfId="5" applyFont="1" applyAlignment="1">
      <alignment wrapText="1"/>
    </xf>
    <xf numFmtId="0" fontId="150" fillId="7" borderId="0" xfId="0" applyFont="1" applyFill="1" applyAlignment="1">
      <alignment vertical="center"/>
    </xf>
    <xf numFmtId="3" fontId="45" fillId="0" borderId="0" xfId="0" applyNumberFormat="1" applyFont="1" applyAlignment="1">
      <alignment horizontal="right"/>
    </xf>
    <xf numFmtId="0" fontId="37" fillId="0" borderId="0" xfId="0" applyFont="1" applyAlignment="1">
      <alignment horizontal="right"/>
    </xf>
    <xf numFmtId="0" fontId="41" fillId="0" borderId="13" xfId="0" applyFont="1" applyBorder="1" applyAlignment="1">
      <alignment horizontal="right"/>
    </xf>
    <xf numFmtId="0" fontId="41" fillId="0" borderId="38" xfId="0" applyFont="1" applyBorder="1" applyAlignment="1">
      <alignment horizontal="right"/>
    </xf>
    <xf numFmtId="0" fontId="41" fillId="0" borderId="0" xfId="0" applyFont="1" applyAlignment="1">
      <alignment horizontal="right"/>
    </xf>
    <xf numFmtId="168" fontId="72" fillId="0" borderId="5" xfId="2" applyNumberFormat="1" applyFont="1" applyBorder="1" applyAlignment="1">
      <alignment horizontal="right"/>
    </xf>
    <xf numFmtId="0" fontId="21" fillId="0" borderId="0" xfId="0" applyFont="1" applyAlignment="1">
      <alignment horizontal="right"/>
    </xf>
    <xf numFmtId="9" fontId="80" fillId="3" borderId="71" xfId="0" applyNumberFormat="1" applyFont="1" applyFill="1" applyBorder="1" applyAlignment="1">
      <alignment horizontal="center" vertical="center" wrapText="1"/>
    </xf>
    <xf numFmtId="0" fontId="108" fillId="0" borderId="12" xfId="0" applyFont="1" applyBorder="1"/>
    <xf numFmtId="0" fontId="109" fillId="0" borderId="38" xfId="0" applyFont="1" applyBorder="1"/>
    <xf numFmtId="0" fontId="49" fillId="0" borderId="38" xfId="0" applyFont="1" applyBorder="1"/>
    <xf numFmtId="0" fontId="5" fillId="0" borderId="0" xfId="0" applyFont="1" applyAlignment="1">
      <alignment horizontal="center"/>
    </xf>
    <xf numFmtId="0" fontId="9" fillId="0" borderId="0" xfId="0" applyFont="1" applyAlignment="1">
      <alignment horizontal="center" vertical="center"/>
    </xf>
    <xf numFmtId="0" fontId="4" fillId="0" borderId="0" xfId="0" applyFont="1" applyAlignment="1">
      <alignment horizontal="center" wrapText="1"/>
    </xf>
    <xf numFmtId="0" fontId="7"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xf>
    <xf numFmtId="0" fontId="150" fillId="7" borderId="0" xfId="0" applyFont="1" applyFill="1" applyAlignment="1">
      <alignment horizontal="left" vertical="center"/>
    </xf>
    <xf numFmtId="0" fontId="22" fillId="0" borderId="0" xfId="0" applyFont="1" applyAlignment="1">
      <alignment horizontal="left"/>
    </xf>
    <xf numFmtId="0" fontId="79" fillId="0" borderId="0" xfId="0" applyFont="1" applyAlignment="1">
      <alignment horizontal="center"/>
    </xf>
    <xf numFmtId="0" fontId="22" fillId="0" borderId="0" xfId="0" applyFont="1" applyAlignment="1">
      <alignment horizontal="center"/>
    </xf>
    <xf numFmtId="0" fontId="25" fillId="0" borderId="0" xfId="0" applyFont="1" applyAlignment="1">
      <alignment horizontal="center"/>
    </xf>
    <xf numFmtId="0" fontId="19" fillId="0" borderId="0" xfId="0" applyFont="1" applyAlignment="1">
      <alignment horizontal="justify" wrapText="1"/>
    </xf>
    <xf numFmtId="0" fontId="80" fillId="0" borderId="0" xfId="0" applyFont="1" applyAlignment="1" applyProtection="1">
      <alignment horizontal="left" vertical="top" wrapText="1"/>
      <protection locked="0"/>
    </xf>
    <xf numFmtId="0" fontId="19" fillId="0" borderId="0" xfId="0" applyFont="1" applyAlignment="1">
      <alignment horizontal="left" vertical="center" wrapText="1"/>
    </xf>
    <xf numFmtId="0" fontId="12" fillId="0" borderId="0" xfId="0" applyFont="1" applyAlignment="1">
      <alignment horizontal="center"/>
    </xf>
    <xf numFmtId="0" fontId="5"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center"/>
    </xf>
    <xf numFmtId="0" fontId="44" fillId="0" borderId="0" xfId="0" applyFont="1" applyAlignment="1">
      <alignment horizontal="left" vertical="top" wrapText="1"/>
    </xf>
    <xf numFmtId="0" fontId="38" fillId="0" borderId="0" xfId="0" applyFont="1" applyAlignment="1">
      <alignment horizontal="left"/>
    </xf>
    <xf numFmtId="0" fontId="38" fillId="0" borderId="0" xfId="0" quotePrefix="1" applyFont="1" applyAlignment="1">
      <alignment horizontal="left"/>
    </xf>
    <xf numFmtId="0" fontId="140"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wrapText="1"/>
    </xf>
    <xf numFmtId="0" fontId="29" fillId="0" borderId="0" xfId="0" applyFont="1" applyAlignment="1">
      <alignment horizontal="left" wrapText="1"/>
    </xf>
    <xf numFmtId="14" fontId="5" fillId="0" borderId="1" xfId="0" applyNumberFormat="1" applyFont="1" applyBorder="1" applyAlignment="1">
      <alignment horizontal="center"/>
    </xf>
    <xf numFmtId="0" fontId="29" fillId="0" borderId="0" xfId="0" applyFont="1" applyAlignment="1">
      <alignment horizontal="justify" wrapText="1"/>
    </xf>
    <xf numFmtId="0" fontId="2" fillId="0" borderId="0" xfId="0" applyFont="1" applyAlignment="1">
      <alignment wrapText="1"/>
    </xf>
    <xf numFmtId="0" fontId="29" fillId="0" borderId="0" xfId="0" applyFont="1" applyAlignment="1">
      <alignment wrapText="1"/>
    </xf>
    <xf numFmtId="0" fontId="49" fillId="0" borderId="0" xfId="0" applyFont="1" applyAlignment="1">
      <alignment horizontal="left" wrapText="1"/>
    </xf>
    <xf numFmtId="0" fontId="63" fillId="0" borderId="34" xfId="0" applyFont="1" applyBorder="1" applyAlignment="1">
      <alignment horizontal="right"/>
    </xf>
    <xf numFmtId="0" fontId="63" fillId="0" borderId="33" xfId="0" applyFont="1" applyBorder="1" applyAlignment="1">
      <alignment horizontal="right"/>
    </xf>
    <xf numFmtId="0" fontId="63" fillId="0" borderId="50" xfId="0" applyFont="1" applyBorder="1" applyAlignment="1">
      <alignment horizontal="right"/>
    </xf>
    <xf numFmtId="165" fontId="2" fillId="0" borderId="46" xfId="0" applyNumberFormat="1" applyFont="1" applyBorder="1" applyAlignment="1">
      <alignment horizontal="left" wrapText="1"/>
    </xf>
    <xf numFmtId="165" fontId="2" fillId="0" borderId="47" xfId="0" applyNumberFormat="1" applyFont="1" applyBorder="1" applyAlignment="1">
      <alignment horizontal="left" wrapText="1"/>
    </xf>
    <xf numFmtId="165" fontId="63" fillId="0" borderId="46" xfId="0" applyNumberFormat="1" applyFont="1" applyBorder="1" applyAlignment="1">
      <alignment horizontal="left" wrapText="1"/>
    </xf>
    <xf numFmtId="165" fontId="63" fillId="0" borderId="47" xfId="0" applyNumberFormat="1" applyFont="1" applyBorder="1" applyAlignment="1">
      <alignment horizontal="left" wrapText="1"/>
    </xf>
    <xf numFmtId="0" fontId="25" fillId="0" borderId="48" xfId="0" applyFont="1" applyBorder="1" applyAlignment="1">
      <alignment horizontal="left"/>
    </xf>
    <xf numFmtId="0" fontId="25" fillId="0" borderId="3" xfId="0" applyFont="1" applyBorder="1" applyAlignment="1">
      <alignment horizontal="left"/>
    </xf>
    <xf numFmtId="0" fontId="25" fillId="0" borderId="22" xfId="0" applyFont="1" applyBorder="1" applyAlignment="1">
      <alignment horizontal="left"/>
    </xf>
    <xf numFmtId="165" fontId="73" fillId="0" borderId="49" xfId="0" applyNumberFormat="1" applyFont="1" applyBorder="1" applyAlignment="1">
      <alignment horizontal="left" wrapText="1"/>
    </xf>
    <xf numFmtId="165" fontId="73" fillId="0" borderId="8" xfId="0" applyNumberFormat="1" applyFont="1" applyBorder="1" applyAlignment="1">
      <alignment horizontal="left" wrapText="1"/>
    </xf>
    <xf numFmtId="165" fontId="73" fillId="0" borderId="44" xfId="0" applyNumberFormat="1" applyFont="1" applyBorder="1" applyAlignment="1">
      <alignment horizontal="left" wrapText="1"/>
    </xf>
    <xf numFmtId="165" fontId="73" fillId="0" borderId="21" xfId="0" applyNumberFormat="1" applyFont="1" applyBorder="1" applyAlignment="1">
      <alignment horizontal="left" wrapText="1"/>
    </xf>
    <xf numFmtId="0" fontId="63" fillId="0" borderId="37" xfId="0" applyFont="1" applyBorder="1" applyAlignment="1">
      <alignment horizontal="center" vertical="center"/>
    </xf>
    <xf numFmtId="0" fontId="63" fillId="0" borderId="14" xfId="0" applyFont="1" applyBorder="1" applyAlignment="1">
      <alignment horizontal="center" vertical="center"/>
    </xf>
    <xf numFmtId="165" fontId="5" fillId="0" borderId="23" xfId="0" applyNumberFormat="1" applyFont="1" applyBorder="1" applyAlignment="1">
      <alignment horizontal="center"/>
    </xf>
    <xf numFmtId="165" fontId="5" fillId="0" borderId="3" xfId="0" applyNumberFormat="1" applyFont="1" applyBorder="1" applyAlignment="1">
      <alignment horizontal="center"/>
    </xf>
    <xf numFmtId="165" fontId="5" fillId="0" borderId="45" xfId="0" applyNumberFormat="1" applyFont="1" applyBorder="1" applyAlignment="1">
      <alignment horizontal="center"/>
    </xf>
    <xf numFmtId="0" fontId="63" fillId="0" borderId="23" xfId="0" applyFont="1" applyBorder="1" applyAlignment="1">
      <alignment horizontal="left" wrapText="1"/>
    </xf>
    <xf numFmtId="0" fontId="63" fillId="0" borderId="3" xfId="0" applyFont="1" applyBorder="1" applyAlignment="1">
      <alignment horizontal="left" wrapText="1"/>
    </xf>
    <xf numFmtId="0" fontId="63" fillId="0" borderId="45" xfId="0" applyFont="1" applyBorder="1" applyAlignment="1">
      <alignment horizontal="left" wrapText="1"/>
    </xf>
    <xf numFmtId="0" fontId="68" fillId="0" borderId="65" xfId="0" applyFont="1" applyBorder="1" applyAlignment="1">
      <alignment horizontal="left" wrapText="1"/>
    </xf>
    <xf numFmtId="0" fontId="68" fillId="0" borderId="6" xfId="0" applyFont="1" applyBorder="1" applyAlignment="1">
      <alignment horizontal="left" wrapText="1"/>
    </xf>
    <xf numFmtId="0" fontId="68" fillId="0" borderId="66" xfId="0" applyFont="1" applyBorder="1" applyAlignment="1">
      <alignment horizontal="left" wrapText="1"/>
    </xf>
    <xf numFmtId="165" fontId="78" fillId="0" borderId="23" xfId="0" applyNumberFormat="1" applyFont="1" applyBorder="1" applyAlignment="1">
      <alignment horizontal="center" wrapText="1"/>
    </xf>
    <xf numFmtId="165" fontId="78" fillId="0" borderId="3" xfId="0" applyNumberFormat="1" applyFont="1" applyBorder="1" applyAlignment="1">
      <alignment horizontal="center" wrapText="1"/>
    </xf>
    <xf numFmtId="165" fontId="78" fillId="0" borderId="45" xfId="0" applyNumberFormat="1" applyFont="1" applyBorder="1" applyAlignment="1">
      <alignment horizontal="center" wrapText="1"/>
    </xf>
    <xf numFmtId="165" fontId="73" fillId="0" borderId="46" xfId="0" applyNumberFormat="1" applyFont="1" applyBorder="1" applyAlignment="1">
      <alignment horizontal="left" wrapText="1"/>
    </xf>
    <xf numFmtId="165" fontId="73" fillId="0" borderId="47" xfId="0" applyNumberFormat="1" applyFont="1" applyBorder="1" applyAlignment="1">
      <alignment horizontal="left" wrapText="1"/>
    </xf>
    <xf numFmtId="0" fontId="2" fillId="0" borderId="28" xfId="0" applyFont="1" applyBorder="1" applyAlignment="1">
      <alignment horizontal="center"/>
    </xf>
    <xf numFmtId="0" fontId="2" fillId="0" borderId="43" xfId="0" applyFont="1" applyBorder="1" applyAlignment="1">
      <alignment horizontal="center"/>
    </xf>
    <xf numFmtId="0" fontId="2" fillId="0" borderId="51" xfId="0" applyFont="1" applyBorder="1" applyAlignment="1">
      <alignment horizontal="center"/>
    </xf>
    <xf numFmtId="0" fontId="5" fillId="0" borderId="23" xfId="0" applyFont="1" applyBorder="1" applyAlignment="1">
      <alignment horizontal="left"/>
    </xf>
    <xf numFmtId="0" fontId="5" fillId="0" borderId="3" xfId="0" applyFont="1" applyBorder="1" applyAlignment="1">
      <alignment horizontal="left"/>
    </xf>
    <xf numFmtId="0" fontId="5" fillId="0" borderId="22" xfId="0" applyFont="1" applyBorder="1" applyAlignment="1">
      <alignment horizontal="left"/>
    </xf>
    <xf numFmtId="0" fontId="49" fillId="0" borderId="23" xfId="0" applyFont="1" applyBorder="1" applyAlignment="1">
      <alignment horizontal="left"/>
    </xf>
    <xf numFmtId="0" fontId="49" fillId="0" borderId="3" xfId="0" applyFont="1" applyBorder="1" applyAlignment="1">
      <alignment horizontal="left"/>
    </xf>
    <xf numFmtId="0" fontId="49" fillId="0" borderId="22" xfId="0" applyFont="1" applyBorder="1" applyAlignment="1">
      <alignment horizontal="left"/>
    </xf>
    <xf numFmtId="0" fontId="68" fillId="0" borderId="23" xfId="0" applyFont="1" applyBorder="1" applyAlignment="1">
      <alignment horizontal="left" wrapText="1"/>
    </xf>
    <xf numFmtId="0" fontId="68" fillId="0" borderId="3" xfId="0" applyFont="1" applyBorder="1" applyAlignment="1">
      <alignment horizontal="left" wrapText="1"/>
    </xf>
    <xf numFmtId="0" fontId="68" fillId="0" borderId="45" xfId="0" applyFont="1" applyBorder="1" applyAlignment="1">
      <alignment horizontal="left" wrapText="1"/>
    </xf>
    <xf numFmtId="0" fontId="3" fillId="0" borderId="23" xfId="0" applyFont="1" applyBorder="1" applyAlignment="1">
      <alignment horizontal="left"/>
    </xf>
    <xf numFmtId="0" fontId="3" fillId="0" borderId="3" xfId="0" applyFont="1" applyBorder="1" applyAlignment="1">
      <alignment horizontal="left"/>
    </xf>
    <xf numFmtId="0" fontId="3" fillId="0" borderId="22" xfId="0" applyFont="1" applyBorder="1" applyAlignment="1">
      <alignment horizontal="left"/>
    </xf>
    <xf numFmtId="0" fontId="2" fillId="0" borderId="23" xfId="0" applyFont="1" applyBorder="1" applyAlignment="1">
      <alignment horizontal="left"/>
    </xf>
    <xf numFmtId="0" fontId="2" fillId="0" borderId="3" xfId="0" applyFont="1" applyBorder="1" applyAlignment="1">
      <alignment horizontal="left"/>
    </xf>
    <xf numFmtId="0" fontId="2" fillId="0" borderId="22" xfId="0" applyFont="1" applyBorder="1" applyAlignment="1">
      <alignment horizontal="left"/>
    </xf>
    <xf numFmtId="0" fontId="49" fillId="0" borderId="52" xfId="0" quotePrefix="1" applyFont="1" applyBorder="1" applyAlignment="1">
      <alignment horizontal="left"/>
    </xf>
    <xf numFmtId="0" fontId="49" fillId="0" borderId="53" xfId="0" applyFont="1" applyBorder="1" applyAlignment="1">
      <alignment horizontal="left"/>
    </xf>
    <xf numFmtId="0" fontId="49" fillId="0" borderId="54" xfId="0" applyFont="1" applyBorder="1" applyAlignment="1">
      <alignment horizontal="left"/>
    </xf>
    <xf numFmtId="0" fontId="24" fillId="0" borderId="55" xfId="0" applyFont="1" applyBorder="1" applyAlignment="1">
      <alignment horizontal="center"/>
    </xf>
    <xf numFmtId="0" fontId="24" fillId="0" borderId="19" xfId="0" applyFont="1" applyBorder="1" applyAlignment="1">
      <alignment horizontal="center"/>
    </xf>
    <xf numFmtId="0" fontId="2" fillId="0" borderId="0" xfId="0" quotePrefix="1" applyFont="1" applyAlignment="1">
      <alignment vertical="center" wrapText="1"/>
    </xf>
    <xf numFmtId="0" fontId="2" fillId="0" borderId="0" xfId="0" quotePrefix="1" applyFont="1" applyAlignment="1">
      <alignment horizontal="left" vertical="center" wrapText="1"/>
    </xf>
    <xf numFmtId="1" fontId="82" fillId="0" borderId="25" xfId="0" applyNumberFormat="1" applyFont="1" applyBorder="1" applyAlignment="1">
      <alignment horizontal="center"/>
    </xf>
    <xf numFmtId="1" fontId="82" fillId="0" borderId="1" xfId="0" applyNumberFormat="1" applyFont="1" applyBorder="1" applyAlignment="1">
      <alignment horizontal="center"/>
    </xf>
    <xf numFmtId="1" fontId="82" fillId="0" borderId="30" xfId="0" applyNumberFormat="1" applyFont="1" applyBorder="1" applyAlignment="1">
      <alignment horizontal="center"/>
    </xf>
    <xf numFmtId="0" fontId="82" fillId="0" borderId="25" xfId="0" applyFont="1" applyBorder="1" applyAlignment="1">
      <alignment horizontal="center"/>
    </xf>
    <xf numFmtId="0" fontId="82" fillId="0" borderId="30" xfId="0" applyFont="1" applyBorder="1" applyAlignment="1">
      <alignment horizontal="center"/>
    </xf>
    <xf numFmtId="0" fontId="83" fillId="0" borderId="25" xfId="0" applyFont="1" applyBorder="1" applyAlignment="1">
      <alignment horizontal="center" vertical="center" wrapText="1"/>
    </xf>
    <xf numFmtId="0" fontId="83" fillId="0" borderId="1" xfId="0" applyFont="1" applyBorder="1" applyAlignment="1">
      <alignment horizontal="center" vertical="center" wrapText="1"/>
    </xf>
    <xf numFmtId="167" fontId="20" fillId="0" borderId="30" xfId="0" applyNumberFormat="1" applyFont="1" applyBorder="1" applyAlignment="1" applyProtection="1">
      <alignment horizontal="left" vertical="top" wrapText="1"/>
      <protection locked="0"/>
    </xf>
    <xf numFmtId="167" fontId="88" fillId="0" borderId="30" xfId="0" applyNumberFormat="1" applyFont="1" applyBorder="1" applyAlignment="1" applyProtection="1">
      <alignment horizontal="left" vertical="top" wrapText="1"/>
      <protection locked="0"/>
    </xf>
    <xf numFmtId="0" fontId="20" fillId="0" borderId="30" xfId="0" quotePrefix="1" applyFont="1" applyBorder="1" applyAlignment="1" applyProtection="1">
      <alignment horizontal="left" vertical="top" wrapText="1"/>
      <protection locked="0"/>
    </xf>
    <xf numFmtId="0" fontId="88" fillId="0" borderId="30" xfId="0" applyFont="1" applyBorder="1" applyAlignment="1" applyProtection="1">
      <alignment vertical="top" wrapText="1"/>
      <protection locked="0"/>
    </xf>
    <xf numFmtId="0" fontId="24" fillId="0" borderId="30" xfId="0" applyFont="1" applyBorder="1" applyAlignment="1" applyProtection="1">
      <alignment vertical="top" wrapText="1"/>
      <protection locked="0"/>
    </xf>
    <xf numFmtId="0" fontId="94" fillId="0" borderId="30" xfId="0" applyFont="1" applyBorder="1" applyAlignment="1" applyProtection="1">
      <alignment vertical="top" wrapText="1"/>
      <protection locked="0"/>
    </xf>
    <xf numFmtId="49" fontId="24" fillId="0" borderId="30" xfId="0" applyNumberFormat="1" applyFont="1" applyBorder="1" applyAlignment="1" applyProtection="1">
      <alignment horizontal="left" vertical="top" wrapText="1"/>
      <protection locked="0"/>
    </xf>
    <xf numFmtId="49" fontId="94" fillId="0" borderId="30" xfId="0" applyNumberFormat="1" applyFont="1" applyBorder="1" applyAlignment="1" applyProtection="1">
      <alignment horizontal="left" vertical="top" wrapText="1"/>
      <protection locked="0"/>
    </xf>
    <xf numFmtId="0" fontId="2" fillId="0" borderId="71" xfId="0" applyFont="1" applyBorder="1" applyAlignment="1">
      <alignment horizontal="center" vertical="center" wrapText="1"/>
    </xf>
    <xf numFmtId="0" fontId="82" fillId="0" borderId="71" xfId="0" applyFont="1" applyBorder="1" applyAlignment="1">
      <alignment horizontal="center" vertical="center" wrapText="1"/>
    </xf>
    <xf numFmtId="1" fontId="82" fillId="0" borderId="0" xfId="0" applyNumberFormat="1" applyFont="1" applyAlignment="1">
      <alignment horizontal="center"/>
    </xf>
    <xf numFmtId="3" fontId="83" fillId="0" borderId="6" xfId="0" applyNumberFormat="1" applyFont="1" applyBorder="1" applyAlignment="1">
      <alignment horizontal="right"/>
    </xf>
    <xf numFmtId="0" fontId="83" fillId="0" borderId="0" xfId="0" applyFont="1" applyAlignment="1">
      <alignment horizontal="center"/>
    </xf>
    <xf numFmtId="3" fontId="83" fillId="0" borderId="52" xfId="0" applyNumberFormat="1" applyFont="1" applyBorder="1" applyAlignment="1">
      <alignment horizontal="right"/>
    </xf>
    <xf numFmtId="3" fontId="83" fillId="0" borderId="56" xfId="0" applyNumberFormat="1" applyFont="1" applyBorder="1" applyAlignment="1">
      <alignment horizontal="right"/>
    </xf>
    <xf numFmtId="0" fontId="99" fillId="0" borderId="57"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wrapText="1"/>
      <protection locked="0"/>
    </xf>
    <xf numFmtId="0" fontId="82" fillId="0" borderId="0" xfId="0" applyFont="1" applyAlignment="1">
      <alignment horizontal="center"/>
    </xf>
    <xf numFmtId="14" fontId="20" fillId="0" borderId="30" xfId="0" quotePrefix="1" applyNumberFormat="1" applyFont="1" applyBorder="1" applyAlignment="1" applyProtection="1">
      <alignment horizontal="center" vertical="center" wrapText="1"/>
      <protection locked="0"/>
    </xf>
    <xf numFmtId="14" fontId="88" fillId="0" borderId="30" xfId="0" applyNumberFormat="1" applyFont="1" applyBorder="1" applyAlignment="1" applyProtection="1">
      <alignment horizontal="center" vertical="center" wrapText="1"/>
      <protection locked="0"/>
    </xf>
    <xf numFmtId="0" fontId="94" fillId="0" borderId="30" xfId="0" applyFont="1" applyBorder="1" applyAlignment="1" applyProtection="1">
      <alignment horizontal="center" vertical="center" wrapText="1"/>
      <protection locked="0"/>
    </xf>
    <xf numFmtId="14" fontId="20" fillId="0" borderId="1" xfId="0" quotePrefix="1" applyNumberFormat="1" applyFont="1" applyBorder="1" applyAlignment="1" applyProtection="1">
      <alignment horizontal="center" vertical="center" wrapText="1"/>
      <protection locked="0"/>
    </xf>
    <xf numFmtId="14" fontId="88" fillId="0" borderId="1" xfId="0" applyNumberFormat="1" applyFont="1" applyBorder="1" applyAlignment="1" applyProtection="1">
      <alignment horizontal="center" vertical="center" wrapText="1"/>
      <protection locked="0"/>
    </xf>
    <xf numFmtId="0" fontId="91" fillId="0" borderId="0" xfId="0" applyFont="1" applyAlignment="1">
      <alignment horizontal="center"/>
    </xf>
    <xf numFmtId="0" fontId="2" fillId="0" borderId="39" xfId="0" applyFont="1" applyBorder="1" applyAlignment="1">
      <alignment horizontal="center" vertical="center" wrapText="1"/>
    </xf>
    <xf numFmtId="0" fontId="90" fillId="0" borderId="67" xfId="0" applyFont="1" applyBorder="1" applyAlignment="1">
      <alignment horizontal="center" vertical="center" wrapText="1"/>
    </xf>
    <xf numFmtId="0" fontId="90" fillId="0" borderId="68" xfId="0" applyFont="1" applyBorder="1" applyAlignment="1">
      <alignment horizontal="center" vertical="center" wrapText="1"/>
    </xf>
    <xf numFmtId="0" fontId="24" fillId="0" borderId="71" xfId="0" applyFont="1" applyBorder="1" applyAlignment="1">
      <alignment horizontal="center" vertical="center" wrapText="1"/>
    </xf>
    <xf numFmtId="0" fontId="83" fillId="0" borderId="0" xfId="0" applyFont="1" applyAlignment="1">
      <alignment horizontal="left"/>
    </xf>
    <xf numFmtId="0" fontId="2" fillId="0" borderId="0" xfId="0" quotePrefix="1" applyFont="1" applyAlignment="1">
      <alignment horizontal="left" wrapText="1"/>
    </xf>
    <xf numFmtId="0" fontId="83" fillId="0" borderId="30" xfId="0" applyFont="1" applyBorder="1" applyAlignment="1">
      <alignment horizontal="center" vertical="center" wrapText="1"/>
    </xf>
    <xf numFmtId="0" fontId="82" fillId="0" borderId="1" xfId="0" applyFont="1" applyBorder="1" applyAlignment="1">
      <alignment horizontal="center"/>
    </xf>
    <xf numFmtId="0" fontId="83" fillId="0" borderId="0" xfId="0" quotePrefix="1" applyFont="1" applyAlignment="1">
      <alignment horizontal="left"/>
    </xf>
    <xf numFmtId="0" fontId="2" fillId="0" borderId="39" xfId="0" applyFont="1" applyBorder="1" applyAlignment="1">
      <alignment horizontal="center" vertical="center"/>
    </xf>
    <xf numFmtId="0" fontId="82" fillId="0" borderId="39" xfId="0" applyFont="1" applyBorder="1" applyAlignment="1">
      <alignment horizontal="center" vertical="center"/>
    </xf>
    <xf numFmtId="1" fontId="90" fillId="0" borderId="68" xfId="0" applyNumberFormat="1" applyFont="1" applyBorder="1" applyAlignment="1">
      <alignment horizontal="center" vertical="center" wrapText="1"/>
    </xf>
    <xf numFmtId="0" fontId="2" fillId="0" borderId="0" xfId="0" applyFont="1" applyAlignment="1" applyProtection="1">
      <alignment horizontal="left" vertical="top" wrapText="1"/>
      <protection locked="0"/>
    </xf>
    <xf numFmtId="0" fontId="2" fillId="0" borderId="0" xfId="0" applyFont="1" applyAlignment="1">
      <alignment horizontal="left"/>
    </xf>
    <xf numFmtId="0" fontId="29" fillId="0" borderId="0" xfId="0" applyFont="1" applyAlignment="1">
      <alignment horizontal="left"/>
    </xf>
    <xf numFmtId="0" fontId="111" fillId="0" borderId="0" xfId="0" applyFont="1" applyAlignment="1">
      <alignment horizontal="left"/>
    </xf>
    <xf numFmtId="0" fontId="108" fillId="0" borderId="0" xfId="0" applyFont="1" applyAlignment="1">
      <alignment horizontal="left"/>
    </xf>
    <xf numFmtId="0" fontId="0" fillId="0" borderId="0" xfId="0" applyAlignment="1">
      <alignment horizontal="left"/>
    </xf>
    <xf numFmtId="0" fontId="119" fillId="0" borderId="0" xfId="0" applyFont="1" applyAlignment="1">
      <alignment horizontal="left"/>
    </xf>
    <xf numFmtId="0" fontId="3" fillId="0" borderId="0" xfId="0" applyFont="1" applyAlignment="1">
      <alignment horizontal="left"/>
    </xf>
    <xf numFmtId="0" fontId="3" fillId="0" borderId="0" xfId="0" applyFont="1" applyAlignment="1">
      <alignment horizontal="left" vertical="center" wrapText="1"/>
    </xf>
    <xf numFmtId="0" fontId="49" fillId="0" borderId="0" xfId="0" applyFont="1" applyAlignment="1">
      <alignment horizontal="left" vertical="center" wrapText="1"/>
    </xf>
    <xf numFmtId="0" fontId="49" fillId="0" borderId="0" xfId="0" applyFont="1"/>
    <xf numFmtId="0" fontId="19" fillId="0" borderId="0" xfId="0" applyFont="1"/>
    <xf numFmtId="0" fontId="22" fillId="0" borderId="0" xfId="0" applyFont="1" applyAlignment="1">
      <alignment vertical="center" wrapText="1"/>
    </xf>
    <xf numFmtId="0" fontId="22" fillId="0" borderId="0" xfId="0" applyFont="1" applyAlignment="1">
      <alignment wrapText="1"/>
    </xf>
    <xf numFmtId="0" fontId="63" fillId="0" borderId="25" xfId="0" applyFont="1" applyBorder="1" applyAlignment="1" applyProtection="1">
      <alignment vertical="top" wrapText="1"/>
      <protection locked="0"/>
    </xf>
    <xf numFmtId="0" fontId="63" fillId="0" borderId="1" xfId="0" applyFont="1" applyBorder="1" applyAlignment="1" applyProtection="1">
      <alignment vertical="top" wrapText="1"/>
      <protection locked="0"/>
    </xf>
    <xf numFmtId="0" fontId="63" fillId="0" borderId="30" xfId="0" applyFont="1" applyBorder="1" applyAlignment="1" applyProtection="1">
      <alignment vertical="top" wrapText="1"/>
      <protection locked="0"/>
    </xf>
    <xf numFmtId="0" fontId="5" fillId="0" borderId="0" xfId="0" applyFont="1" applyAlignment="1">
      <alignment horizontal="left" wrapText="1"/>
    </xf>
    <xf numFmtId="0" fontId="5" fillId="0" borderId="0" xfId="0" applyFont="1" applyAlignment="1">
      <alignment horizontal="left" vertical="center" wrapText="1"/>
    </xf>
    <xf numFmtId="0" fontId="5" fillId="4" borderId="37"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2" fillId="0" borderId="59" xfId="0"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0" borderId="63" xfId="0" applyFont="1" applyBorder="1" applyAlignment="1" applyProtection="1">
      <alignment vertical="top" wrapText="1"/>
      <protection locked="0"/>
    </xf>
    <xf numFmtId="0" fontId="2" fillId="0" borderId="48"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0" fontId="2" fillId="0" borderId="22" xfId="0" applyFont="1" applyBorder="1" applyAlignment="1" applyProtection="1">
      <alignment vertical="top" wrapText="1"/>
      <protection locked="0"/>
    </xf>
    <xf numFmtId="0" fontId="2" fillId="0" borderId="48"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63" fillId="0" borderId="60" xfId="0" applyFont="1" applyBorder="1" applyAlignment="1" applyProtection="1">
      <alignment vertical="top" wrapText="1"/>
      <protection locked="0"/>
    </xf>
    <xf numFmtId="0" fontId="63" fillId="0" borderId="61" xfId="0" applyFont="1" applyBorder="1" applyAlignment="1" applyProtection="1">
      <alignment vertical="top" wrapText="1"/>
      <protection locked="0"/>
    </xf>
    <xf numFmtId="0" fontId="63" fillId="0" borderId="62" xfId="0" applyFont="1" applyBorder="1" applyAlignment="1" applyProtection="1">
      <alignment vertical="top" wrapText="1"/>
      <protection locked="0"/>
    </xf>
    <xf numFmtId="0" fontId="2" fillId="3" borderId="48" xfId="0"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5" fillId="0" borderId="25" xfId="0" applyFont="1" applyBorder="1" applyAlignment="1" applyProtection="1">
      <alignment horizontal="center" vertical="top" wrapText="1"/>
      <protection locked="0"/>
    </xf>
    <xf numFmtId="0" fontId="5" fillId="0" borderId="1" xfId="0" applyFont="1" applyBorder="1" applyAlignment="1" applyProtection="1">
      <alignment horizontal="center" vertical="top" wrapText="1"/>
      <protection locked="0"/>
    </xf>
    <xf numFmtId="0" fontId="5" fillId="0" borderId="30" xfId="0" applyFont="1" applyBorder="1" applyAlignment="1" applyProtection="1">
      <alignment horizontal="center" vertical="top" wrapText="1"/>
      <protection locked="0"/>
    </xf>
    <xf numFmtId="0" fontId="22" fillId="0" borderId="0" xfId="0" applyFont="1" applyAlignment="1">
      <alignment horizontal="left" wrapText="1"/>
    </xf>
    <xf numFmtId="0" fontId="125" fillId="0" borderId="0" xfId="0" applyFont="1" applyAlignment="1">
      <alignment horizontal="center"/>
    </xf>
    <xf numFmtId="0" fontId="22" fillId="0" borderId="0" xfId="0" applyFont="1" applyAlignment="1">
      <alignment horizontal="left" vertical="top" wrapText="1"/>
    </xf>
    <xf numFmtId="14" fontId="22" fillId="0" borderId="0" xfId="0" applyNumberFormat="1" applyFont="1" applyAlignment="1">
      <alignment horizontal="center"/>
    </xf>
    <xf numFmtId="0" fontId="22" fillId="0" borderId="0" xfId="0" applyFont="1" applyAlignment="1">
      <alignment horizontal="justify"/>
    </xf>
    <xf numFmtId="0" fontId="22" fillId="0" borderId="0" xfId="0" applyFont="1" applyAlignment="1">
      <alignment horizontal="left" vertical="center" wrapText="1"/>
    </xf>
    <xf numFmtId="0" fontId="46" fillId="0" borderId="0" xfId="0" applyFont="1" applyAlignment="1">
      <alignment horizontal="left" wrapText="1"/>
    </xf>
    <xf numFmtId="0" fontId="126" fillId="0" borderId="0" xfId="0" applyFont="1" applyAlignment="1">
      <alignment horizontal="left" vertical="center" wrapText="1"/>
    </xf>
    <xf numFmtId="0" fontId="127" fillId="0" borderId="0" xfId="0" applyFont="1" applyAlignment="1">
      <alignment horizontal="left" wrapText="1"/>
    </xf>
    <xf numFmtId="0" fontId="126" fillId="0" borderId="0" xfId="0" applyFont="1" applyAlignment="1">
      <alignment horizontal="left" wrapText="1"/>
    </xf>
  </cellXfs>
  <cellStyles count="6">
    <cellStyle name="Calculation" xfId="1" builtinId="22"/>
    <cellStyle name="Comma" xfId="2" builtinId="3"/>
    <cellStyle name="Hyperlink" xfId="3" builtinId="8"/>
    <cellStyle name="Normal" xfId="0" builtinId="0"/>
    <cellStyle name="Normal 2" xfId="4" xr:uid="{00000000-0005-0000-0000-000004000000}"/>
    <cellStyle name="Normal_2005TEZTOUR" xfId="5" xr:uid="{00000000-0005-0000-0000-000005000000}"/>
  </cellStyles>
  <dxfs count="1">
    <dxf>
      <font>
        <b/>
        <i val="0"/>
        <condense val="0"/>
        <extend val="0"/>
        <color indexed="9"/>
      </font>
      <fill>
        <patternFill patternType="solid">
          <fgColor indexed="6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0"/>
  <sheetViews>
    <sheetView tabSelected="1" view="pageBreakPreview" zoomScaleNormal="100" zoomScaleSheetLayoutView="100" workbookViewId="0">
      <selection activeCell="A23" sqref="A23"/>
    </sheetView>
  </sheetViews>
  <sheetFormatPr defaultColWidth="9.109375" defaultRowHeight="13.2" x14ac:dyDescent="0.25"/>
  <cols>
    <col min="1" max="1" width="27.88671875" style="1" customWidth="1"/>
    <col min="2" max="16384" width="9.109375" style="1"/>
  </cols>
  <sheetData>
    <row r="2" spans="1:7" x14ac:dyDescent="0.25">
      <c r="A2" s="464" t="s">
        <v>341</v>
      </c>
      <c r="B2" s="464"/>
      <c r="C2" s="464"/>
      <c r="D2" s="464"/>
      <c r="E2" s="464"/>
      <c r="F2" s="464"/>
      <c r="G2" s="464"/>
    </row>
    <row r="3" spans="1:7" x14ac:dyDescent="0.25">
      <c r="A3" s="464"/>
      <c r="B3" s="464"/>
      <c r="C3" s="464"/>
      <c r="D3" s="464"/>
      <c r="E3" s="464"/>
      <c r="F3" s="464"/>
      <c r="G3" s="464"/>
    </row>
    <row r="4" spans="1:7" customFormat="1" x14ac:dyDescent="0.25">
      <c r="A4" s="464"/>
      <c r="B4" s="464"/>
      <c r="C4" s="464"/>
      <c r="D4" s="464"/>
      <c r="E4" s="464"/>
      <c r="F4" s="464"/>
      <c r="G4" s="464"/>
    </row>
    <row r="5" spans="1:7" customFormat="1" x14ac:dyDescent="0.25">
      <c r="A5" s="464"/>
      <c r="B5" s="464"/>
      <c r="C5" s="464"/>
      <c r="D5" s="464"/>
      <c r="E5" s="464"/>
      <c r="F5" s="464"/>
      <c r="G5" s="464"/>
    </row>
    <row r="6" spans="1:7" x14ac:dyDescent="0.25">
      <c r="C6" s="2"/>
      <c r="D6" s="2"/>
      <c r="E6" s="2"/>
      <c r="F6" s="2"/>
    </row>
    <row r="7" spans="1:7" x14ac:dyDescent="0.25">
      <c r="F7" s="3"/>
    </row>
    <row r="8" spans="1:7" ht="21" x14ac:dyDescent="0.4">
      <c r="A8" s="4"/>
      <c r="B8" s="320" t="s">
        <v>15</v>
      </c>
      <c r="F8" s="3"/>
    </row>
    <row r="9" spans="1:7" x14ac:dyDescent="0.25">
      <c r="F9" s="3"/>
    </row>
    <row r="10" spans="1:7" x14ac:dyDescent="0.25">
      <c r="E10" s="3"/>
      <c r="F10" s="3"/>
    </row>
    <row r="11" spans="1:7" x14ac:dyDescent="0.25">
      <c r="F11" s="3"/>
    </row>
    <row r="12" spans="1:7" x14ac:dyDescent="0.25">
      <c r="F12" s="3"/>
    </row>
    <row r="13" spans="1:7" x14ac:dyDescent="0.25">
      <c r="F13" s="3"/>
    </row>
    <row r="14" spans="1:7" x14ac:dyDescent="0.25">
      <c r="F14" s="3"/>
    </row>
    <row r="15" spans="1:7" ht="12.75" customHeight="1" x14ac:dyDescent="0.25">
      <c r="A15" s="465"/>
      <c r="B15" s="465"/>
      <c r="C15" s="465"/>
      <c r="D15" s="465"/>
      <c r="E15" s="465"/>
      <c r="F15" s="465"/>
      <c r="G15" s="465"/>
    </row>
    <row r="16" spans="1:7" ht="12.75" customHeight="1" x14ac:dyDescent="0.25">
      <c r="A16" s="465"/>
      <c r="B16" s="465"/>
      <c r="C16" s="465"/>
      <c r="D16" s="465"/>
      <c r="E16" s="465"/>
      <c r="F16" s="465"/>
      <c r="G16" s="465"/>
    </row>
    <row r="17" spans="1:7" ht="12.75" customHeight="1" x14ac:dyDescent="0.25">
      <c r="A17" s="465" t="s">
        <v>391</v>
      </c>
      <c r="B17" s="465"/>
      <c r="C17" s="465"/>
      <c r="D17" s="465"/>
      <c r="E17" s="465"/>
      <c r="F17" s="465"/>
      <c r="G17" s="465"/>
    </row>
    <row r="18" spans="1:7" ht="12.75" customHeight="1" x14ac:dyDescent="0.25">
      <c r="A18" s="465"/>
      <c r="B18" s="465"/>
      <c r="C18" s="465"/>
      <c r="D18" s="465"/>
      <c r="E18" s="465"/>
      <c r="F18" s="465"/>
      <c r="G18" s="465"/>
    </row>
    <row r="19" spans="1:7" ht="12.75" customHeight="1" x14ac:dyDescent="0.25">
      <c r="A19" s="466" t="s">
        <v>392</v>
      </c>
      <c r="B19" s="466"/>
      <c r="C19" s="466"/>
      <c r="D19" s="466"/>
      <c r="E19" s="466"/>
      <c r="F19" s="466"/>
      <c r="G19" s="466"/>
    </row>
    <row r="20" spans="1:7" ht="12.75" customHeight="1" x14ac:dyDescent="0.25">
      <c r="A20" s="466"/>
      <c r="B20" s="466"/>
      <c r="C20" s="466"/>
      <c r="D20" s="466"/>
      <c r="E20" s="466"/>
      <c r="F20" s="466"/>
      <c r="G20" s="466"/>
    </row>
    <row r="21" spans="1:7" ht="12.75" customHeight="1" x14ac:dyDescent="0.25">
      <c r="A21" s="463" t="s">
        <v>679</v>
      </c>
      <c r="B21" s="463"/>
      <c r="C21" s="463"/>
      <c r="D21" s="463"/>
      <c r="E21" s="463"/>
      <c r="F21" s="463"/>
      <c r="G21" s="463"/>
    </row>
    <row r="22" spans="1:7" ht="12.75" customHeight="1" x14ac:dyDescent="0.25">
      <c r="A22" s="463"/>
      <c r="B22" s="463"/>
      <c r="C22" s="463"/>
      <c r="D22" s="463"/>
      <c r="E22" s="463"/>
      <c r="F22" s="463"/>
      <c r="G22" s="463"/>
    </row>
    <row r="26" spans="1:7" ht="16.2" x14ac:dyDescent="0.4">
      <c r="A26" s="5"/>
    </row>
    <row r="50" spans="2:4" x14ac:dyDescent="0.25">
      <c r="B50" s="462" t="s">
        <v>640</v>
      </c>
      <c r="C50" s="462"/>
      <c r="D50" s="462"/>
    </row>
  </sheetData>
  <mergeCells count="6">
    <mergeCell ref="B50:D50"/>
    <mergeCell ref="A21:G22"/>
    <mergeCell ref="A2:G5"/>
    <mergeCell ref="A15:G16"/>
    <mergeCell ref="A17:G18"/>
    <mergeCell ref="A19:G20"/>
  </mergeCells>
  <phoneticPr fontId="0" type="noConversion"/>
  <pageMargins left="0.74803149606299213" right="0.74803149606299213" top="0.98425196850393704" bottom="0.98425196850393704" header="0.51181102362204722" footer="0.51181102362204722"/>
  <pageSetup paperSize="9" firstPageNumber="0" orientation="portrait" r:id="rId1"/>
  <headerFooter alignWithMargins="0">
    <oddFooter xml:space="preserve">&amp;C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S48"/>
  <sheetViews>
    <sheetView view="pageBreakPreview" topLeftCell="A24" zoomScaleNormal="130" zoomScaleSheetLayoutView="100" workbookViewId="0">
      <selection activeCell="G32" sqref="G32"/>
    </sheetView>
  </sheetViews>
  <sheetFormatPr defaultRowHeight="13.2" x14ac:dyDescent="0.25"/>
  <cols>
    <col min="1" max="1" width="8.5546875" customWidth="1"/>
    <col min="2" max="2" width="20.6640625" customWidth="1"/>
    <col min="3" max="3" width="0.33203125" hidden="1" customWidth="1"/>
    <col min="4" max="8" width="11.6640625" customWidth="1"/>
    <col min="9" max="9" width="12.109375" style="7" customWidth="1"/>
    <col min="10" max="11" width="9.109375" style="81" customWidth="1"/>
  </cols>
  <sheetData>
    <row r="1" spans="1:19" s="17" customFormat="1" ht="15.6" x14ac:dyDescent="0.3">
      <c r="A1" s="23" t="s">
        <v>385</v>
      </c>
      <c r="B1" s="44"/>
      <c r="C1" s="44"/>
      <c r="D1" s="44"/>
      <c r="E1" s="44"/>
      <c r="F1" s="44"/>
      <c r="G1" s="44"/>
      <c r="H1" s="44"/>
      <c r="I1" s="125"/>
      <c r="J1" s="126"/>
      <c r="K1" s="126"/>
    </row>
    <row r="2" spans="1:19" ht="12" customHeight="1" x14ac:dyDescent="0.25">
      <c r="A2" s="7"/>
      <c r="B2" s="7"/>
      <c r="C2" s="7"/>
      <c r="D2" s="7"/>
      <c r="E2" s="7"/>
      <c r="F2" s="7"/>
      <c r="G2" s="7"/>
      <c r="H2" s="7"/>
      <c r="I2" s="39"/>
    </row>
    <row r="3" spans="1:19" hidden="1" x14ac:dyDescent="0.25">
      <c r="A3" s="167" t="s">
        <v>533</v>
      </c>
      <c r="B3" s="7"/>
      <c r="C3" s="7"/>
      <c r="D3" s="7"/>
      <c r="E3" s="7"/>
      <c r="F3" s="7"/>
      <c r="G3" s="7"/>
      <c r="H3" s="7"/>
      <c r="I3" s="39"/>
    </row>
    <row r="4" spans="1:19" s="81" customFormat="1" hidden="1" x14ac:dyDescent="0.25">
      <c r="A4" s="7" t="s">
        <v>463</v>
      </c>
      <c r="B4" s="7"/>
      <c r="C4" s="7"/>
      <c r="D4" s="7"/>
      <c r="E4" s="7"/>
      <c r="F4" s="7"/>
      <c r="G4" s="7"/>
      <c r="H4" s="7"/>
      <c r="I4" s="39"/>
      <c r="L4"/>
      <c r="M4"/>
      <c r="N4"/>
      <c r="O4"/>
      <c r="P4"/>
      <c r="Q4"/>
      <c r="R4"/>
      <c r="S4"/>
    </row>
    <row r="5" spans="1:19" s="81" customFormat="1" hidden="1" x14ac:dyDescent="0.25">
      <c r="A5" s="7"/>
      <c r="B5" s="7"/>
      <c r="C5" s="7"/>
      <c r="D5" s="7"/>
      <c r="E5" s="7"/>
      <c r="F5" s="7"/>
      <c r="G5" s="7"/>
      <c r="H5" s="7"/>
      <c r="I5" s="39"/>
      <c r="L5"/>
      <c r="M5"/>
      <c r="N5"/>
      <c r="O5"/>
      <c r="P5"/>
      <c r="Q5"/>
      <c r="R5"/>
      <c r="S5"/>
    </row>
    <row r="6" spans="1:19" s="81" customFormat="1" ht="21" hidden="1" x14ac:dyDescent="0.25">
      <c r="A6" s="523"/>
      <c r="B6" s="524"/>
      <c r="C6" s="524"/>
      <c r="D6" s="524"/>
      <c r="E6" s="524"/>
      <c r="F6" s="524"/>
      <c r="G6" s="525"/>
      <c r="H6" s="151" t="s">
        <v>2</v>
      </c>
      <c r="I6" s="104"/>
      <c r="L6"/>
      <c r="M6"/>
      <c r="N6"/>
      <c r="O6"/>
      <c r="P6"/>
      <c r="Q6"/>
      <c r="R6"/>
      <c r="S6"/>
    </row>
    <row r="7" spans="1:19" s="81" customFormat="1" hidden="1" x14ac:dyDescent="0.25">
      <c r="A7" s="526" t="s">
        <v>464</v>
      </c>
      <c r="B7" s="527"/>
      <c r="C7" s="527"/>
      <c r="D7" s="527"/>
      <c r="E7" s="527"/>
      <c r="F7" s="527"/>
      <c r="G7" s="528"/>
      <c r="H7" s="152"/>
      <c r="I7" s="105"/>
      <c r="L7"/>
      <c r="M7"/>
      <c r="N7"/>
      <c r="O7"/>
      <c r="P7"/>
      <c r="Q7"/>
      <c r="R7"/>
      <c r="S7"/>
    </row>
    <row r="8" spans="1:19" s="81" customFormat="1" hidden="1" x14ac:dyDescent="0.25">
      <c r="A8" s="526" t="s">
        <v>561</v>
      </c>
      <c r="B8" s="527"/>
      <c r="C8" s="527"/>
      <c r="D8" s="527"/>
      <c r="E8" s="527"/>
      <c r="F8" s="527"/>
      <c r="G8" s="528"/>
      <c r="H8" s="153"/>
      <c r="I8" s="145"/>
      <c r="L8" s="7"/>
      <c r="M8" s="7"/>
      <c r="N8" s="7"/>
      <c r="O8" s="7"/>
      <c r="P8" s="7"/>
      <c r="Q8" s="7"/>
      <c r="R8" s="7"/>
      <c r="S8" s="7"/>
    </row>
    <row r="9" spans="1:19" s="81" customFormat="1" hidden="1" x14ac:dyDescent="0.25">
      <c r="A9" s="165" t="s">
        <v>590</v>
      </c>
      <c r="B9" s="163"/>
      <c r="C9" s="163"/>
      <c r="D9" s="163"/>
      <c r="E9" s="163"/>
      <c r="F9" s="163"/>
      <c r="G9" s="164"/>
      <c r="H9" s="153"/>
      <c r="I9" s="145"/>
      <c r="L9" s="7"/>
      <c r="M9" s="7"/>
      <c r="N9" s="7"/>
      <c r="O9" s="7"/>
      <c r="P9" s="7"/>
      <c r="Q9" s="7"/>
      <c r="R9" s="7"/>
      <c r="S9" s="7"/>
    </row>
    <row r="10" spans="1:19" s="81" customFormat="1" hidden="1" x14ac:dyDescent="0.25">
      <c r="A10" s="165" t="s">
        <v>591</v>
      </c>
      <c r="B10" s="163"/>
      <c r="C10" s="163"/>
      <c r="D10" s="163"/>
      <c r="E10" s="163"/>
      <c r="F10" s="163"/>
      <c r="G10" s="164"/>
      <c r="H10" s="153"/>
      <c r="I10" s="145"/>
      <c r="L10" s="7"/>
      <c r="M10" s="7"/>
      <c r="N10" s="7"/>
      <c r="O10" s="7"/>
      <c r="P10" s="7"/>
      <c r="Q10" s="7"/>
      <c r="R10" s="7"/>
      <c r="S10" s="7"/>
    </row>
    <row r="11" spans="1:19" s="81" customFormat="1" hidden="1" x14ac:dyDescent="0.25">
      <c r="A11" s="526" t="s">
        <v>589</v>
      </c>
      <c r="B11" s="527"/>
      <c r="C11" s="527"/>
      <c r="D11" s="527"/>
      <c r="E11" s="527"/>
      <c r="F11" s="527"/>
      <c r="G11" s="528"/>
      <c r="H11" s="153">
        <f>H8+H9-H10</f>
        <v>0</v>
      </c>
      <c r="I11" s="145"/>
      <c r="L11" s="7"/>
      <c r="M11" s="7"/>
      <c r="N11" s="7"/>
      <c r="O11" s="7"/>
      <c r="P11" s="7"/>
      <c r="Q11" s="7"/>
      <c r="R11" s="7"/>
      <c r="S11" s="7"/>
    </row>
    <row r="12" spans="1:19" s="141" customFormat="1" hidden="1" x14ac:dyDescent="0.25">
      <c r="A12" s="529" t="s">
        <v>592</v>
      </c>
      <c r="B12" s="530"/>
      <c r="C12" s="530"/>
      <c r="D12" s="530"/>
      <c r="E12" s="530"/>
      <c r="F12" s="530"/>
      <c r="G12" s="531"/>
      <c r="H12" s="154"/>
      <c r="I12" s="140"/>
      <c r="L12" s="62"/>
      <c r="M12" s="62"/>
      <c r="N12" s="62"/>
      <c r="O12" s="62"/>
      <c r="P12" s="62"/>
      <c r="Q12" s="62"/>
      <c r="R12" s="62"/>
      <c r="S12" s="62"/>
    </row>
    <row r="13" spans="1:19" s="81" customFormat="1" hidden="1" x14ac:dyDescent="0.25">
      <c r="A13" s="535" t="s">
        <v>593</v>
      </c>
      <c r="B13" s="536"/>
      <c r="C13" s="536"/>
      <c r="D13" s="536"/>
      <c r="E13" s="536"/>
      <c r="F13" s="536"/>
      <c r="G13" s="537"/>
      <c r="H13" s="153"/>
      <c r="I13" s="145"/>
      <c r="L13" s="7"/>
      <c r="M13" s="7"/>
      <c r="N13" s="7"/>
      <c r="O13" s="7"/>
      <c r="P13" s="7"/>
      <c r="Q13" s="7"/>
      <c r="R13" s="7"/>
      <c r="S13" s="7"/>
    </row>
    <row r="14" spans="1:19" s="81" customFormat="1" hidden="1" x14ac:dyDescent="0.25">
      <c r="A14" s="538" t="s">
        <v>0</v>
      </c>
      <c r="B14" s="539"/>
      <c r="C14" s="539"/>
      <c r="D14" s="539"/>
      <c r="E14" s="539"/>
      <c r="F14" s="539"/>
      <c r="G14" s="540"/>
      <c r="H14" s="152"/>
      <c r="I14" s="105"/>
      <c r="L14"/>
      <c r="M14"/>
      <c r="N14"/>
      <c r="O14"/>
      <c r="P14"/>
      <c r="Q14"/>
      <c r="R14"/>
      <c r="S14"/>
    </row>
    <row r="15" spans="1:19" s="81" customFormat="1" hidden="1" x14ac:dyDescent="0.25">
      <c r="A15" s="535" t="s">
        <v>1</v>
      </c>
      <c r="B15" s="536"/>
      <c r="C15" s="536"/>
      <c r="D15" s="536"/>
      <c r="E15" s="536"/>
      <c r="F15" s="536"/>
      <c r="G15" s="537"/>
      <c r="H15" s="153">
        <f>H13+H14</f>
        <v>0</v>
      </c>
      <c r="I15" s="145"/>
      <c r="L15" s="7"/>
      <c r="M15" s="7"/>
      <c r="N15" s="7"/>
      <c r="O15" s="7"/>
      <c r="P15" s="7"/>
      <c r="Q15" s="7"/>
      <c r="R15" s="7"/>
      <c r="S15" s="7"/>
    </row>
    <row r="16" spans="1:19" s="141" customFormat="1" hidden="1" x14ac:dyDescent="0.25">
      <c r="A16" s="529" t="s">
        <v>562</v>
      </c>
      <c r="B16" s="530"/>
      <c r="C16" s="530"/>
      <c r="D16" s="530"/>
      <c r="E16" s="530"/>
      <c r="F16" s="530"/>
      <c r="G16" s="531"/>
      <c r="H16" s="154">
        <f>H8-H13</f>
        <v>0</v>
      </c>
      <c r="I16" s="140"/>
      <c r="J16" s="141" t="b">
        <f>H16=aktivs!G9</f>
        <v>1</v>
      </c>
      <c r="L16" s="62"/>
      <c r="M16" s="62"/>
      <c r="N16" s="62"/>
      <c r="O16" s="62"/>
      <c r="P16" s="62"/>
      <c r="Q16" s="62"/>
      <c r="R16" s="62"/>
      <c r="S16" s="62"/>
    </row>
    <row r="17" spans="1:19" s="141" customFormat="1" ht="13.8" hidden="1" thickBot="1" x14ac:dyDescent="0.3">
      <c r="A17" s="541" t="s">
        <v>11</v>
      </c>
      <c r="B17" s="542"/>
      <c r="C17" s="542"/>
      <c r="D17" s="542"/>
      <c r="E17" s="542"/>
      <c r="F17" s="542"/>
      <c r="G17" s="543"/>
      <c r="H17" s="155">
        <f>H11-H15</f>
        <v>0</v>
      </c>
      <c r="I17" s="140"/>
      <c r="J17" s="141" t="b">
        <f>H17=aktivs!E9</f>
        <v>1</v>
      </c>
      <c r="L17" s="62"/>
      <c r="M17" s="62"/>
      <c r="N17" s="62"/>
      <c r="O17" s="62"/>
      <c r="P17" s="62"/>
      <c r="Q17" s="62"/>
      <c r="R17" s="62"/>
      <c r="S17" s="62"/>
    </row>
    <row r="18" spans="1:19" s="81" customFormat="1" x14ac:dyDescent="0.25">
      <c r="A18"/>
      <c r="B18"/>
      <c r="C18"/>
      <c r="D18"/>
      <c r="E18"/>
      <c r="F18"/>
      <c r="G18"/>
      <c r="H18"/>
      <c r="I18" s="7"/>
      <c r="L18"/>
      <c r="M18"/>
      <c r="N18"/>
      <c r="O18"/>
      <c r="P18"/>
      <c r="Q18"/>
      <c r="R18"/>
      <c r="S18"/>
    </row>
    <row r="19" spans="1:19" ht="13.8" x14ac:dyDescent="0.25">
      <c r="A19" s="176" t="s">
        <v>444</v>
      </c>
      <c r="B19" s="12"/>
      <c r="I19" s="39"/>
    </row>
    <row r="20" spans="1:19" ht="13.8" thickBot="1" x14ac:dyDescent="0.3">
      <c r="A20" s="7" t="s">
        <v>465</v>
      </c>
      <c r="B20" s="12"/>
      <c r="C20" s="7"/>
      <c r="D20" s="7"/>
      <c r="I20" s="39"/>
    </row>
    <row r="21" spans="1:19" s="59" customFormat="1" ht="33.75" customHeight="1" x14ac:dyDescent="0.25">
      <c r="A21" s="544"/>
      <c r="B21" s="545"/>
      <c r="C21" s="156" t="s">
        <v>466</v>
      </c>
      <c r="D21" s="156" t="s">
        <v>3</v>
      </c>
      <c r="E21" s="156" t="s">
        <v>467</v>
      </c>
      <c r="F21" s="156" t="s">
        <v>635</v>
      </c>
      <c r="G21" s="156" t="s">
        <v>468</v>
      </c>
      <c r="H21" s="157" t="s">
        <v>448</v>
      </c>
      <c r="I21" s="87"/>
      <c r="J21" s="87"/>
    </row>
    <row r="22" spans="1:19" ht="13.2" customHeight="1" x14ac:dyDescent="0.25">
      <c r="A22" s="532" t="s">
        <v>469</v>
      </c>
      <c r="B22" s="533"/>
      <c r="C22" s="533"/>
      <c r="D22" s="533"/>
      <c r="E22" s="533"/>
      <c r="F22" s="533"/>
      <c r="G22" s="533"/>
      <c r="H22" s="534"/>
      <c r="I22" s="81"/>
      <c r="K22"/>
    </row>
    <row r="23" spans="1:19" ht="13.8" x14ac:dyDescent="0.25">
      <c r="A23" s="521" t="s">
        <v>649</v>
      </c>
      <c r="B23" s="522"/>
      <c r="C23" s="129"/>
      <c r="D23" s="127">
        <v>5415647</v>
      </c>
      <c r="E23" s="127">
        <v>5157502</v>
      </c>
      <c r="F23" s="127">
        <v>1311654</v>
      </c>
      <c r="G23" s="127">
        <v>27701</v>
      </c>
      <c r="H23" s="158">
        <f>SUM(C23:G23)</f>
        <v>11912504</v>
      </c>
      <c r="I23" s="94"/>
      <c r="K23"/>
    </row>
    <row r="24" spans="1:19" ht="13.8" x14ac:dyDescent="0.25">
      <c r="A24" s="496" t="s">
        <v>590</v>
      </c>
      <c r="B24" s="497"/>
      <c r="C24" s="131"/>
      <c r="D24" s="131">
        <v>3867499</v>
      </c>
      <c r="E24" s="131">
        <v>4521519</v>
      </c>
      <c r="F24" s="131">
        <v>-1311654</v>
      </c>
      <c r="G24" s="131">
        <v>42053</v>
      </c>
      <c r="H24" s="158">
        <f>SUM(C24:G24)</f>
        <v>7119417</v>
      </c>
      <c r="I24" s="81"/>
      <c r="K24"/>
    </row>
    <row r="25" spans="1:19" ht="13.8" hidden="1" x14ac:dyDescent="0.25">
      <c r="A25" s="496" t="s">
        <v>4</v>
      </c>
      <c r="B25" s="497"/>
      <c r="C25" s="131">
        <v>0</v>
      </c>
      <c r="D25" s="131">
        <v>0</v>
      </c>
      <c r="E25" s="131">
        <v>0</v>
      </c>
      <c r="F25" s="131"/>
      <c r="G25" s="131">
        <v>0</v>
      </c>
      <c r="H25" s="158">
        <f>SUM(C25:G25)</f>
        <v>0</v>
      </c>
      <c r="I25" s="81"/>
      <c r="K25"/>
    </row>
    <row r="26" spans="1:19" ht="12.9" customHeight="1" x14ac:dyDescent="0.25">
      <c r="A26" s="521" t="s">
        <v>650</v>
      </c>
      <c r="B26" s="522"/>
      <c r="C26" s="127">
        <f t="shared" ref="C26:H26" si="0">SUM(C23:C25)</f>
        <v>0</v>
      </c>
      <c r="D26" s="127">
        <f t="shared" si="0"/>
        <v>9283146</v>
      </c>
      <c r="E26" s="127">
        <f t="shared" si="0"/>
        <v>9679021</v>
      </c>
      <c r="F26" s="127">
        <f t="shared" si="0"/>
        <v>0</v>
      </c>
      <c r="G26" s="127">
        <f t="shared" si="0"/>
        <v>69754</v>
      </c>
      <c r="H26" s="158">
        <f t="shared" si="0"/>
        <v>19031921</v>
      </c>
      <c r="I26" s="94"/>
      <c r="K26"/>
    </row>
    <row r="27" spans="1:19" ht="12.9" customHeight="1" x14ac:dyDescent="0.25">
      <c r="A27" s="509"/>
      <c r="B27" s="510"/>
      <c r="C27" s="510"/>
      <c r="D27" s="510"/>
      <c r="E27" s="510"/>
      <c r="F27" s="510"/>
      <c r="G27" s="510"/>
      <c r="H27" s="511"/>
      <c r="I27" s="81"/>
      <c r="K27"/>
    </row>
    <row r="28" spans="1:19" ht="12.9" customHeight="1" x14ac:dyDescent="0.25">
      <c r="A28" s="512" t="s">
        <v>592</v>
      </c>
      <c r="B28" s="513"/>
      <c r="C28" s="513"/>
      <c r="D28" s="513"/>
      <c r="E28" s="513"/>
      <c r="F28" s="513"/>
      <c r="G28" s="513"/>
      <c r="H28" s="514"/>
      <c r="I28" s="81"/>
      <c r="K28"/>
    </row>
    <row r="29" spans="1:19" ht="13.8" x14ac:dyDescent="0.25">
      <c r="A29" s="498" t="str">
        <f>A23</f>
        <v>2021.gada 31.decembrī</v>
      </c>
      <c r="B29" s="499"/>
      <c r="C29" s="129">
        <v>0</v>
      </c>
      <c r="D29" s="127">
        <v>3957686</v>
      </c>
      <c r="E29" s="127">
        <v>3387736</v>
      </c>
      <c r="F29" s="127">
        <v>0</v>
      </c>
      <c r="G29" s="127">
        <v>26373</v>
      </c>
      <c r="H29" s="158">
        <f>E29+G29+D29</f>
        <v>7371795</v>
      </c>
      <c r="I29" s="81"/>
      <c r="K29"/>
    </row>
    <row r="30" spans="1:19" ht="13.8" x14ac:dyDescent="0.25">
      <c r="A30" s="496" t="s">
        <v>5</v>
      </c>
      <c r="B30" s="497"/>
      <c r="C30" s="130">
        <v>0</v>
      </c>
      <c r="D30" s="131">
        <v>135255</v>
      </c>
      <c r="E30" s="131">
        <v>379298</v>
      </c>
      <c r="F30" s="131">
        <v>0</v>
      </c>
      <c r="G30" s="131">
        <v>1357</v>
      </c>
      <c r="H30" s="158">
        <f>SUM(C30:G30)</f>
        <v>515910</v>
      </c>
      <c r="I30" s="81"/>
      <c r="K30"/>
    </row>
    <row r="31" spans="1:19" ht="30.6" hidden="1" customHeight="1" x14ac:dyDescent="0.25">
      <c r="A31" s="496" t="s">
        <v>192</v>
      </c>
      <c r="B31" s="497"/>
      <c r="C31" s="130">
        <v>0</v>
      </c>
      <c r="D31" s="131">
        <v>0</v>
      </c>
      <c r="E31" s="131">
        <v>0</v>
      </c>
      <c r="F31" s="131"/>
      <c r="G31" s="131">
        <v>0</v>
      </c>
      <c r="H31" s="158">
        <f>SUM(C31:G31)</f>
        <v>0</v>
      </c>
      <c r="I31" s="81"/>
      <c r="K31"/>
    </row>
    <row r="32" spans="1:19" s="7" customFormat="1" ht="13.8" x14ac:dyDescent="0.25">
      <c r="A32" s="498" t="str">
        <f>A26</f>
        <v>2022.gada 31.decembrī</v>
      </c>
      <c r="B32" s="499"/>
      <c r="C32" s="127">
        <f>SUM(C29:C31)</f>
        <v>0</v>
      </c>
      <c r="D32" s="127">
        <f>SUM(D29:D31)</f>
        <v>4092941</v>
      </c>
      <c r="E32" s="127">
        <f>SUM(E29:E31)</f>
        <v>3767034</v>
      </c>
      <c r="F32" s="127">
        <v>0</v>
      </c>
      <c r="G32" s="127">
        <f>SUM(G29:G31)</f>
        <v>27730</v>
      </c>
      <c r="H32" s="158">
        <f>H29+H30+H31</f>
        <v>7887705</v>
      </c>
      <c r="I32" s="94"/>
      <c r="J32" s="81"/>
    </row>
    <row r="33" spans="1:14" s="7" customFormat="1" ht="13.95" customHeight="1" x14ac:dyDescent="0.25">
      <c r="A33" s="518"/>
      <c r="B33" s="519"/>
      <c r="C33" s="519"/>
      <c r="D33" s="519"/>
      <c r="E33" s="519"/>
      <c r="F33" s="519"/>
      <c r="G33" s="519"/>
      <c r="H33" s="520"/>
      <c r="I33" s="94"/>
      <c r="J33" s="81"/>
    </row>
    <row r="34" spans="1:14" s="7" customFormat="1" ht="13.5" customHeight="1" thickBot="1" x14ac:dyDescent="0.3">
      <c r="A34" s="515" t="s">
        <v>255</v>
      </c>
      <c r="B34" s="516"/>
      <c r="C34" s="516"/>
      <c r="D34" s="516"/>
      <c r="E34" s="516"/>
      <c r="F34" s="516"/>
      <c r="G34" s="516"/>
      <c r="H34" s="517"/>
      <c r="I34" s="81"/>
      <c r="J34" s="81"/>
    </row>
    <row r="35" spans="1:14" s="7" customFormat="1" ht="14.4" thickTop="1" x14ac:dyDescent="0.25">
      <c r="A35" s="503" t="str">
        <f>A23</f>
        <v>2021.gada 31.decembrī</v>
      </c>
      <c r="B35" s="504"/>
      <c r="C35" s="128">
        <f>C23-C29</f>
        <v>0</v>
      </c>
      <c r="D35" s="128">
        <f>D23-D29</f>
        <v>1457961</v>
      </c>
      <c r="E35" s="128">
        <f>E23-E29</f>
        <v>1769766</v>
      </c>
      <c r="F35" s="128">
        <v>0</v>
      </c>
      <c r="G35" s="128">
        <f>G23-G29</f>
        <v>1328</v>
      </c>
      <c r="H35" s="159">
        <f>SUM(D35:G35)</f>
        <v>3229055</v>
      </c>
      <c r="I35" s="83" t="b">
        <f>H35=aktivs!G19</f>
        <v>0</v>
      </c>
      <c r="J35" s="94"/>
      <c r="K35" s="94"/>
      <c r="L35" s="94"/>
      <c r="M35" s="94"/>
      <c r="N35" s="94"/>
    </row>
    <row r="36" spans="1:14" s="7" customFormat="1" ht="14.4" thickBot="1" x14ac:dyDescent="0.3">
      <c r="A36" s="505" t="str">
        <f>A26</f>
        <v>2022.gada 31.decembrī</v>
      </c>
      <c r="B36" s="506"/>
      <c r="C36" s="160">
        <f>C26-C32</f>
        <v>0</v>
      </c>
      <c r="D36" s="160">
        <f>D26-D32</f>
        <v>5190205</v>
      </c>
      <c r="E36" s="160">
        <f>E26-E32</f>
        <v>5911987</v>
      </c>
      <c r="F36" s="160">
        <f>F26-F32</f>
        <v>0</v>
      </c>
      <c r="G36" s="160">
        <f>G26-G32</f>
        <v>42024</v>
      </c>
      <c r="H36" s="161">
        <f>SUM(D36:G36)</f>
        <v>11144216</v>
      </c>
      <c r="I36" s="83" t="b">
        <f>H36=aktivs!E19</f>
        <v>1</v>
      </c>
      <c r="J36" s="94"/>
      <c r="K36" s="94"/>
      <c r="L36" s="94"/>
      <c r="M36" s="94"/>
      <c r="N36" s="94"/>
    </row>
    <row r="37" spans="1:14" x14ac:dyDescent="0.25">
      <c r="B37" s="12"/>
      <c r="C37" s="10"/>
      <c r="D37" s="10"/>
      <c r="E37" s="12"/>
      <c r="F37" s="12"/>
      <c r="G37" s="12"/>
      <c r="I37" s="39"/>
      <c r="J37" s="94"/>
      <c r="K37" s="94"/>
      <c r="L37" s="94"/>
      <c r="M37" s="94"/>
      <c r="N37" s="94"/>
    </row>
    <row r="38" spans="1:14" x14ac:dyDescent="0.25">
      <c r="A38" s="88" t="s">
        <v>193</v>
      </c>
      <c r="B38" s="89"/>
      <c r="C38" s="90"/>
      <c r="D38" s="90"/>
      <c r="E38" s="89"/>
      <c r="F38" s="89"/>
      <c r="G38" s="89"/>
      <c r="I38" s="39"/>
      <c r="J38" s="94"/>
      <c r="K38" s="94"/>
      <c r="L38" s="94"/>
      <c r="M38" s="94"/>
      <c r="N38" s="94"/>
    </row>
    <row r="39" spans="1:14" x14ac:dyDescent="0.25">
      <c r="A39" s="88"/>
      <c r="B39" s="89"/>
      <c r="C39" s="90"/>
      <c r="D39" s="90"/>
      <c r="E39" s="89"/>
      <c r="F39" s="89"/>
      <c r="G39" s="89"/>
      <c r="I39" s="39"/>
    </row>
    <row r="40" spans="1:14" s="84" customFormat="1" ht="26.4" x14ac:dyDescent="0.25">
      <c r="A40" s="507" t="s">
        <v>470</v>
      </c>
      <c r="B40" s="508"/>
      <c r="C40" s="508"/>
      <c r="D40" s="508"/>
      <c r="E40" s="508"/>
      <c r="F40" s="432"/>
      <c r="G40" s="433" t="s">
        <v>471</v>
      </c>
      <c r="H40" s="379"/>
      <c r="I40" s="91"/>
      <c r="J40" s="91"/>
    </row>
    <row r="41" spans="1:14" s="84" customFormat="1" x14ac:dyDescent="0.25">
      <c r="A41" s="500" t="s">
        <v>607</v>
      </c>
      <c r="B41" s="501"/>
      <c r="C41" s="501"/>
      <c r="D41" s="501"/>
      <c r="E41" s="502"/>
      <c r="F41" s="335" t="s">
        <v>362</v>
      </c>
      <c r="G41" s="382">
        <v>5087547</v>
      </c>
      <c r="H41" s="380"/>
      <c r="I41" s="91"/>
      <c r="J41" s="91" t="s">
        <v>188</v>
      </c>
    </row>
    <row r="42" spans="1:14" s="84" customFormat="1" x14ac:dyDescent="0.25">
      <c r="A42" s="500" t="s">
        <v>24</v>
      </c>
      <c r="B42" s="501"/>
      <c r="C42" s="501"/>
      <c r="D42" s="501"/>
      <c r="E42" s="502"/>
      <c r="F42" s="86"/>
      <c r="G42" s="382"/>
      <c r="H42" s="380"/>
      <c r="I42" s="91"/>
      <c r="J42" s="91"/>
    </row>
    <row r="43" spans="1:14" s="84" customFormat="1" hidden="1" x14ac:dyDescent="0.25">
      <c r="A43" s="500"/>
      <c r="B43" s="501"/>
      <c r="C43" s="501"/>
      <c r="D43" s="501"/>
      <c r="E43" s="502"/>
      <c r="F43" s="86"/>
      <c r="G43" s="382"/>
      <c r="H43" s="380"/>
      <c r="I43" s="91"/>
      <c r="J43" s="91"/>
    </row>
    <row r="44" spans="1:14" s="84" customFormat="1" hidden="1" x14ac:dyDescent="0.25">
      <c r="A44" s="500"/>
      <c r="B44" s="501"/>
      <c r="C44" s="501"/>
      <c r="D44" s="501"/>
      <c r="E44" s="502"/>
      <c r="F44" s="86"/>
      <c r="G44" s="382"/>
      <c r="H44" s="380"/>
      <c r="I44" s="91"/>
      <c r="J44" s="91"/>
    </row>
    <row r="45" spans="1:14" s="84" customFormat="1" hidden="1" x14ac:dyDescent="0.25">
      <c r="A45" s="500"/>
      <c r="B45" s="501"/>
      <c r="C45" s="501"/>
      <c r="D45" s="501"/>
      <c r="E45" s="502"/>
      <c r="F45" s="86"/>
      <c r="G45" s="382"/>
      <c r="H45" s="380"/>
      <c r="I45" s="91"/>
      <c r="J45" s="91"/>
    </row>
    <row r="46" spans="1:14" s="84" customFormat="1" hidden="1" x14ac:dyDescent="0.25">
      <c r="A46" s="500"/>
      <c r="B46" s="501"/>
      <c r="C46" s="501"/>
      <c r="D46" s="501"/>
      <c r="E46" s="502"/>
      <c r="F46" s="86"/>
      <c r="G46" s="382"/>
      <c r="H46" s="380"/>
      <c r="I46" s="91"/>
      <c r="J46" s="91"/>
    </row>
    <row r="47" spans="1:14" s="84" customFormat="1" hidden="1" x14ac:dyDescent="0.25">
      <c r="A47" s="500"/>
      <c r="B47" s="501"/>
      <c r="C47" s="501"/>
      <c r="D47" s="501"/>
      <c r="E47" s="502"/>
      <c r="F47" s="86"/>
      <c r="G47" s="382"/>
      <c r="H47" s="380"/>
      <c r="I47" s="91"/>
      <c r="J47" s="91"/>
    </row>
    <row r="48" spans="1:14" x14ac:dyDescent="0.25">
      <c r="A48" s="493" t="s">
        <v>472</v>
      </c>
      <c r="B48" s="494"/>
      <c r="C48" s="494"/>
      <c r="D48" s="494"/>
      <c r="E48" s="495"/>
      <c r="F48" s="383"/>
      <c r="G48" s="384">
        <f>SUM(G41:G47)</f>
        <v>5087547</v>
      </c>
      <c r="H48" s="381"/>
      <c r="I48" s="81"/>
      <c r="K48"/>
    </row>
  </sheetData>
  <mergeCells count="35">
    <mergeCell ref="A25:B25"/>
    <mergeCell ref="A6:G6"/>
    <mergeCell ref="A7:G7"/>
    <mergeCell ref="A8:G8"/>
    <mergeCell ref="A11:G11"/>
    <mergeCell ref="A23:B23"/>
    <mergeCell ref="A12:G12"/>
    <mergeCell ref="A22:H22"/>
    <mergeCell ref="A16:G16"/>
    <mergeCell ref="A13:G13"/>
    <mergeCell ref="A14:G14"/>
    <mergeCell ref="A15:G15"/>
    <mergeCell ref="A24:B24"/>
    <mergeCell ref="A17:G17"/>
    <mergeCell ref="A21:B21"/>
    <mergeCell ref="A27:H27"/>
    <mergeCell ref="A28:H28"/>
    <mergeCell ref="A34:H34"/>
    <mergeCell ref="A33:H33"/>
    <mergeCell ref="A26:B26"/>
    <mergeCell ref="A48:E48"/>
    <mergeCell ref="A31:B31"/>
    <mergeCell ref="A30:B30"/>
    <mergeCell ref="A29:B29"/>
    <mergeCell ref="A42:E42"/>
    <mergeCell ref="A43:E43"/>
    <mergeCell ref="A44:E44"/>
    <mergeCell ref="A35:B35"/>
    <mergeCell ref="A41:E41"/>
    <mergeCell ref="A36:B36"/>
    <mergeCell ref="A40:E40"/>
    <mergeCell ref="A32:B32"/>
    <mergeCell ref="A46:E46"/>
    <mergeCell ref="A47:E47"/>
    <mergeCell ref="A45:E45"/>
  </mergeCells>
  <phoneticPr fontId="0" type="noConversion"/>
  <dataValidations count="1">
    <dataValidation type="list" allowBlank="1" showErrorMessage="1" sqref="F48" xr:uid="{00000000-0002-0000-0900-000000000000}">
      <formula1>"zeme,ēka"</formula1>
      <formula2>0</formula2>
    </dataValidation>
  </dataValidations>
  <pageMargins left="0.74803149606299213" right="0.74803149606299213" top="1.1811023622047245" bottom="0.78740157480314965" header="0.31496062992125984" footer="0.31496062992125984"/>
  <pageSetup paperSize="9" scale="99" firstPageNumber="14"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sheetPr>
  <dimension ref="A1:T128"/>
  <sheetViews>
    <sheetView view="pageBreakPreview" topLeftCell="A108" zoomScaleNormal="130" zoomScaleSheetLayoutView="100" workbookViewId="0">
      <selection activeCell="I115" sqref="I115"/>
    </sheetView>
  </sheetViews>
  <sheetFormatPr defaultColWidth="8.88671875" defaultRowHeight="13.2" x14ac:dyDescent="0.25"/>
  <cols>
    <col min="1" max="1" width="6" style="183" customWidth="1"/>
    <col min="2" max="2" width="5.44140625" style="183" customWidth="1"/>
    <col min="3" max="3" width="3.6640625" style="183" customWidth="1"/>
    <col min="4" max="5" width="9.6640625" style="183" customWidth="1"/>
    <col min="6" max="6" width="3.44140625" style="183" customWidth="1"/>
    <col min="7" max="7" width="10.5546875" style="183" customWidth="1"/>
    <col min="8" max="8" width="12.6640625" style="183" customWidth="1"/>
    <col min="9" max="9" width="13" style="183" customWidth="1"/>
    <col min="10" max="10" width="11.5546875" style="190" customWidth="1"/>
    <col min="11" max="11" width="12.6640625" style="186" bestFit="1" customWidth="1"/>
    <col min="12" max="12" width="15.88671875" style="186" customWidth="1"/>
    <col min="13" max="13" width="9.109375" style="183" customWidth="1"/>
    <col min="14" max="14" width="11.109375" style="183" customWidth="1"/>
    <col min="15" max="16384" width="8.88671875" style="183"/>
  </cols>
  <sheetData>
    <row r="1" spans="1:12" ht="4.2" customHeight="1" x14ac:dyDescent="0.25">
      <c r="H1" s="184"/>
      <c r="I1" s="3"/>
      <c r="J1" s="185"/>
    </row>
    <row r="2" spans="1:12" x14ac:dyDescent="0.25">
      <c r="A2" s="187" t="s">
        <v>544</v>
      </c>
      <c r="H2" s="184"/>
      <c r="I2" s="188"/>
      <c r="J2" s="185"/>
    </row>
    <row r="3" spans="1:12" ht="8.4" customHeight="1" x14ac:dyDescent="0.25">
      <c r="H3" s="184"/>
      <c r="I3" s="188"/>
      <c r="J3" s="185"/>
    </row>
    <row r="4" spans="1:12" ht="12" customHeight="1" x14ac:dyDescent="0.25">
      <c r="A4" s="189" t="s">
        <v>368</v>
      </c>
      <c r="H4" s="184"/>
      <c r="I4" s="565"/>
      <c r="J4" s="565"/>
    </row>
    <row r="5" spans="1:12" x14ac:dyDescent="0.25">
      <c r="A5" s="190" t="s">
        <v>473</v>
      </c>
      <c r="H5" s="184"/>
      <c r="I5" s="191"/>
      <c r="J5" s="185"/>
    </row>
    <row r="6" spans="1:12" s="192" customFormat="1" ht="22.5" customHeight="1" x14ac:dyDescent="0.2">
      <c r="B6" s="193" t="s">
        <v>474</v>
      </c>
      <c r="C6" s="194"/>
      <c r="D6" s="194"/>
      <c r="E6" s="194"/>
      <c r="F6" s="194"/>
      <c r="G6" s="195"/>
      <c r="H6" s="195"/>
      <c r="I6" s="305" t="s">
        <v>696</v>
      </c>
      <c r="J6" s="342" t="s">
        <v>701</v>
      </c>
      <c r="K6" s="196"/>
      <c r="L6" s="196"/>
    </row>
    <row r="7" spans="1:12" ht="12" customHeight="1" x14ac:dyDescent="0.25">
      <c r="B7" s="93" t="s">
        <v>363</v>
      </c>
      <c r="C7" s="197"/>
      <c r="D7" s="197"/>
      <c r="E7" s="197"/>
      <c r="F7" s="197"/>
      <c r="G7" s="198"/>
      <c r="H7" s="199"/>
      <c r="I7" s="319">
        <f>aktivs!E25</f>
        <v>147712</v>
      </c>
      <c r="J7" s="318">
        <f>aktivs!G25</f>
        <v>152578</v>
      </c>
    </row>
    <row r="8" spans="1:12" s="190" customFormat="1" x14ac:dyDescent="0.25">
      <c r="B8" s="200" t="s">
        <v>472</v>
      </c>
      <c r="C8" s="200"/>
      <c r="D8" s="200"/>
      <c r="E8" s="200"/>
      <c r="F8" s="200"/>
      <c r="G8" s="198"/>
      <c r="H8" s="198"/>
      <c r="I8" s="201">
        <f>SUM(I7:I7)</f>
        <v>147712</v>
      </c>
      <c r="J8" s="201">
        <f>SUM(J7:J7)</f>
        <v>152578</v>
      </c>
      <c r="K8" s="202" t="b">
        <f>I8=aktivs!E28</f>
        <v>1</v>
      </c>
      <c r="L8" s="202" t="b">
        <f>J8=aktivs!G28</f>
        <v>1</v>
      </c>
    </row>
    <row r="9" spans="1:12" x14ac:dyDescent="0.25">
      <c r="A9" s="578"/>
      <c r="B9" s="578"/>
      <c r="C9" s="578"/>
      <c r="D9" s="578"/>
      <c r="E9" s="203"/>
      <c r="F9" s="203"/>
      <c r="G9" s="203"/>
      <c r="H9" s="204"/>
      <c r="I9" s="205"/>
      <c r="J9" s="205"/>
    </row>
    <row r="10" spans="1:12" x14ac:dyDescent="0.25">
      <c r="A10" s="189" t="s">
        <v>369</v>
      </c>
      <c r="B10" s="190"/>
      <c r="C10" s="190"/>
      <c r="D10" s="190"/>
      <c r="E10" s="190"/>
      <c r="F10" s="190"/>
      <c r="G10" s="190"/>
      <c r="H10" s="206"/>
      <c r="I10" s="190"/>
    </row>
    <row r="11" spans="1:12" x14ac:dyDescent="0.25">
      <c r="A11" s="200" t="s">
        <v>432</v>
      </c>
      <c r="B11" s="190"/>
      <c r="C11" s="190"/>
      <c r="D11" s="207"/>
      <c r="E11" s="207"/>
      <c r="F11" s="207"/>
      <c r="G11" s="207"/>
      <c r="I11" s="208">
        <v>2023</v>
      </c>
      <c r="J11" s="208">
        <v>2022</v>
      </c>
    </row>
    <row r="12" spans="1:12" x14ac:dyDescent="0.25">
      <c r="I12" s="209" t="s">
        <v>477</v>
      </c>
      <c r="J12" s="210" t="s">
        <v>477</v>
      </c>
    </row>
    <row r="13" spans="1:12" ht="12" customHeight="1" x14ac:dyDescent="0.25">
      <c r="A13" t="s">
        <v>256</v>
      </c>
      <c r="I13" s="199">
        <f>aktivs!E30</f>
        <v>947335</v>
      </c>
      <c r="J13" s="199">
        <f>aktivs!G30</f>
        <v>593401</v>
      </c>
    </row>
    <row r="14" spans="1:12" ht="13.8" thickBot="1" x14ac:dyDescent="0.3">
      <c r="A14" s="190"/>
      <c r="B14" s="190" t="s">
        <v>448</v>
      </c>
      <c r="C14" s="190"/>
      <c r="D14" s="190"/>
      <c r="E14" s="190"/>
      <c r="F14" s="190"/>
      <c r="G14" s="190"/>
      <c r="I14" s="211">
        <f>SUM(I13:I13)</f>
        <v>947335</v>
      </c>
      <c r="J14" s="211">
        <f>SUM(J13:J13)</f>
        <v>593401</v>
      </c>
      <c r="K14" s="202" t="b">
        <f>I14=aktivs!E30</f>
        <v>1</v>
      </c>
      <c r="L14" s="202" t="b">
        <f>J14=aktivs!G30</f>
        <v>1</v>
      </c>
    </row>
    <row r="15" spans="1:12" ht="13.8" thickTop="1" x14ac:dyDescent="0.25">
      <c r="A15" s="190"/>
      <c r="B15" s="190"/>
      <c r="C15" s="190"/>
      <c r="D15" s="190"/>
      <c r="E15" s="190"/>
      <c r="F15" s="190"/>
      <c r="G15" s="190"/>
      <c r="H15" s="185"/>
      <c r="I15" s="190"/>
      <c r="J15" s="185"/>
      <c r="K15" s="202"/>
      <c r="L15" s="202"/>
    </row>
    <row r="16" spans="1:12" x14ac:dyDescent="0.25">
      <c r="A16" s="190"/>
      <c r="B16" s="190" t="s">
        <v>475</v>
      </c>
      <c r="C16" s="190"/>
      <c r="D16" s="190"/>
      <c r="E16" s="190"/>
      <c r="F16" s="190"/>
      <c r="G16" s="567">
        <v>2023</v>
      </c>
      <c r="H16" s="567"/>
      <c r="I16" s="567">
        <v>2022</v>
      </c>
      <c r="J16" s="567"/>
      <c r="K16" s="202"/>
      <c r="L16" s="202"/>
    </row>
    <row r="17" spans="1:12" x14ac:dyDescent="0.25">
      <c r="A17" s="190"/>
      <c r="B17" s="190"/>
      <c r="C17" s="190"/>
      <c r="D17" s="190"/>
      <c r="E17" s="190"/>
      <c r="F17" s="190"/>
      <c r="G17" s="210" t="s">
        <v>476</v>
      </c>
      <c r="H17" s="212" t="s">
        <v>477</v>
      </c>
      <c r="I17" s="210" t="s">
        <v>476</v>
      </c>
      <c r="J17" s="212" t="s">
        <v>477</v>
      </c>
      <c r="K17" s="202"/>
      <c r="L17" s="202"/>
    </row>
    <row r="18" spans="1:12" ht="12.6" customHeight="1" x14ac:dyDescent="0.25">
      <c r="G18" s="213"/>
      <c r="H18" s="199">
        <f>I13</f>
        <v>947335</v>
      </c>
      <c r="I18" s="213"/>
      <c r="J18" s="199">
        <f>J13</f>
        <v>593401</v>
      </c>
      <c r="K18" s="202"/>
      <c r="L18" s="202"/>
    </row>
    <row r="19" spans="1:12" ht="12" hidden="1" customHeight="1" x14ac:dyDescent="0.25">
      <c r="B19" s="190" t="s">
        <v>478</v>
      </c>
      <c r="G19" s="214">
        <v>0</v>
      </c>
      <c r="H19" s="199">
        <v>0</v>
      </c>
      <c r="I19" s="214"/>
      <c r="J19" s="199"/>
      <c r="K19" s="202"/>
      <c r="L19" s="202"/>
    </row>
    <row r="20" spans="1:12" ht="13.8" thickBot="1" x14ac:dyDescent="0.3">
      <c r="A20" s="190"/>
      <c r="B20" s="190"/>
      <c r="C20" s="190"/>
      <c r="D20" s="190"/>
      <c r="E20" s="190"/>
      <c r="F20" s="190"/>
      <c r="G20" s="566">
        <f>SUM(H18:H18)</f>
        <v>947335</v>
      </c>
      <c r="H20" s="566"/>
      <c r="I20" s="566">
        <f>SUM(J18:J18)</f>
        <v>593401</v>
      </c>
      <c r="J20" s="566"/>
      <c r="K20" s="202"/>
      <c r="L20" s="202"/>
    </row>
    <row r="21" spans="1:12" ht="8.4" customHeight="1" thickTop="1" x14ac:dyDescent="0.25">
      <c r="A21" s="190"/>
      <c r="B21" s="190"/>
      <c r="C21" s="190"/>
      <c r="D21" s="190"/>
      <c r="E21" s="190"/>
      <c r="F21" s="190"/>
      <c r="G21" s="190"/>
      <c r="H21" s="206"/>
      <c r="I21" s="190"/>
      <c r="K21" s="202"/>
      <c r="L21" s="202"/>
    </row>
    <row r="22" spans="1:12" x14ac:dyDescent="0.25">
      <c r="A22" s="189" t="s">
        <v>456</v>
      </c>
      <c r="B22" s="190"/>
      <c r="C22" s="190"/>
      <c r="D22" s="190"/>
      <c r="E22" s="190"/>
      <c r="F22" s="190"/>
      <c r="G22" s="190"/>
      <c r="H22" s="206"/>
      <c r="I22" s="190"/>
    </row>
    <row r="23" spans="1:12" x14ac:dyDescent="0.25">
      <c r="A23" s="190" t="s">
        <v>433</v>
      </c>
      <c r="B23" s="190"/>
      <c r="C23" s="190"/>
      <c r="D23" s="190"/>
      <c r="E23" s="190"/>
      <c r="F23" s="190"/>
      <c r="G23" s="190"/>
      <c r="H23" s="190"/>
      <c r="I23" s="208">
        <v>2023</v>
      </c>
      <c r="J23" s="208">
        <v>2022</v>
      </c>
    </row>
    <row r="24" spans="1:12" x14ac:dyDescent="0.25">
      <c r="I24" s="209" t="s">
        <v>477</v>
      </c>
      <c r="J24" s="210" t="s">
        <v>477</v>
      </c>
    </row>
    <row r="25" spans="1:12" ht="12" customHeight="1" x14ac:dyDescent="0.25">
      <c r="B25" s="183" t="s">
        <v>25</v>
      </c>
      <c r="F25" s="197"/>
      <c r="G25" s="197"/>
      <c r="I25" s="215">
        <v>167</v>
      </c>
      <c r="J25" s="215">
        <v>33</v>
      </c>
    </row>
    <row r="26" spans="1:12" x14ac:dyDescent="0.25">
      <c r="B26" t="s">
        <v>594</v>
      </c>
      <c r="I26" s="214">
        <v>2160</v>
      </c>
      <c r="J26" s="214">
        <v>0</v>
      </c>
    </row>
    <row r="27" spans="1:12" x14ac:dyDescent="0.25">
      <c r="B27" s="183" t="s">
        <v>34</v>
      </c>
      <c r="I27" s="214"/>
      <c r="J27" s="214">
        <v>471</v>
      </c>
    </row>
    <row r="28" spans="1:12" ht="13.8" thickBot="1" x14ac:dyDescent="0.3">
      <c r="B28" s="190" t="s">
        <v>461</v>
      </c>
      <c r="C28" s="190"/>
      <c r="D28" s="190"/>
      <c r="E28" s="190"/>
      <c r="F28" s="190"/>
      <c r="G28" s="190"/>
      <c r="I28" s="211">
        <f>SUM(I25:I27)</f>
        <v>2327</v>
      </c>
      <c r="J28" s="211">
        <f>SUM(J25:J27)</f>
        <v>504</v>
      </c>
      <c r="K28" s="202" t="b">
        <f>I28=aktivs!E32</f>
        <v>1</v>
      </c>
      <c r="L28" s="202" t="b">
        <f>J28=aktivs!G32</f>
        <v>1</v>
      </c>
    </row>
    <row r="29" spans="1:12" ht="13.8" thickTop="1" x14ac:dyDescent="0.25">
      <c r="B29" s="190"/>
      <c r="C29" s="190"/>
      <c r="D29" s="190"/>
      <c r="E29" s="190"/>
      <c r="F29" s="190"/>
      <c r="G29" s="190"/>
      <c r="I29" s="216"/>
      <c r="J29" s="216"/>
      <c r="K29" s="202"/>
      <c r="L29" s="202"/>
    </row>
    <row r="30" spans="1:12" x14ac:dyDescent="0.25">
      <c r="A30" s="189" t="s">
        <v>370</v>
      </c>
      <c r="B30" s="190"/>
      <c r="C30" s="190"/>
      <c r="D30" s="190"/>
      <c r="E30" s="190"/>
      <c r="F30" s="190"/>
      <c r="G30" s="190"/>
      <c r="H30" s="190"/>
      <c r="I30" s="190"/>
    </row>
    <row r="31" spans="1:12" x14ac:dyDescent="0.25">
      <c r="A31" s="190" t="s">
        <v>479</v>
      </c>
    </row>
    <row r="33" spans="1:12" s="217" customFormat="1" ht="30" customHeight="1" x14ac:dyDescent="0.25">
      <c r="A33" s="195"/>
      <c r="B33" s="193" t="s">
        <v>480</v>
      </c>
      <c r="C33" s="195"/>
      <c r="D33" s="195"/>
      <c r="E33" s="195"/>
      <c r="G33" s="343" t="s">
        <v>702</v>
      </c>
      <c r="H33" s="218" t="s">
        <v>481</v>
      </c>
      <c r="I33" s="218" t="s">
        <v>537</v>
      </c>
      <c r="J33" s="329" t="s">
        <v>697</v>
      </c>
      <c r="K33" s="219" t="s">
        <v>442</v>
      </c>
      <c r="L33" s="219"/>
    </row>
    <row r="34" spans="1:12" ht="13.35" customHeight="1" x14ac:dyDescent="0.25">
      <c r="A34" s="220"/>
      <c r="B34" s="183" t="s">
        <v>35</v>
      </c>
      <c r="C34" s="220"/>
      <c r="D34" s="220"/>
      <c r="E34" s="220"/>
      <c r="G34" s="221">
        <f>aktivs!G34</f>
        <v>48266</v>
      </c>
      <c r="H34" s="222">
        <f>aktivs!E34</f>
        <v>42096</v>
      </c>
      <c r="I34" s="222">
        <f>G34</f>
        <v>48266</v>
      </c>
      <c r="J34" s="223">
        <f>aktivs!E34</f>
        <v>42096</v>
      </c>
    </row>
    <row r="35" spans="1:12" ht="12.75" customHeight="1" thickBot="1" x14ac:dyDescent="0.3">
      <c r="A35" s="220"/>
      <c r="B35" s="190" t="s">
        <v>461</v>
      </c>
      <c r="C35" s="220"/>
      <c r="D35" s="220"/>
      <c r="E35" s="220"/>
      <c r="F35" s="224"/>
      <c r="G35" s="225">
        <f>SUM(G34:G34)</f>
        <v>48266</v>
      </c>
      <c r="H35" s="225">
        <f>SUM(H34:H34)</f>
        <v>42096</v>
      </c>
      <c r="I35" s="225">
        <f>SUM(I34:I34)</f>
        <v>48266</v>
      </c>
      <c r="J35" s="225">
        <f>SUM(J34:J34)</f>
        <v>42096</v>
      </c>
      <c r="K35" s="186" t="b">
        <f>J35=aktivs!E34</f>
        <v>1</v>
      </c>
      <c r="L35" s="186" t="b">
        <f>G35=aktivs!G34</f>
        <v>1</v>
      </c>
    </row>
    <row r="36" spans="1:12" ht="12.75" customHeight="1" thickTop="1" x14ac:dyDescent="0.25">
      <c r="A36" s="220"/>
      <c r="B36" s="190"/>
      <c r="C36" s="220"/>
      <c r="D36" s="220"/>
      <c r="E36" s="220"/>
      <c r="F36" s="224"/>
      <c r="G36" s="226"/>
      <c r="H36" s="226"/>
      <c r="I36" s="226"/>
      <c r="J36" s="226"/>
    </row>
    <row r="37" spans="1:12" x14ac:dyDescent="0.25">
      <c r="A37" s="189" t="s">
        <v>371</v>
      </c>
      <c r="B37" s="190"/>
      <c r="C37" s="190"/>
      <c r="D37" s="190"/>
      <c r="E37" s="190"/>
      <c r="F37" s="190"/>
      <c r="G37" s="190"/>
      <c r="H37" s="190"/>
      <c r="I37" s="190"/>
    </row>
    <row r="38" spans="1:12" x14ac:dyDescent="0.25">
      <c r="A38" s="190" t="s">
        <v>6</v>
      </c>
      <c r="B38" s="190"/>
      <c r="C38" s="190"/>
      <c r="D38" s="190"/>
      <c r="E38" s="190"/>
      <c r="F38" s="190"/>
      <c r="G38" s="190"/>
      <c r="H38" s="190"/>
      <c r="I38" s="190"/>
    </row>
    <row r="39" spans="1:12" ht="13.8" thickBot="1" x14ac:dyDescent="0.3">
      <c r="G39" s="190"/>
      <c r="H39" s="190">
        <v>2023</v>
      </c>
      <c r="I39" s="190"/>
      <c r="J39" s="190">
        <v>2022</v>
      </c>
    </row>
    <row r="40" spans="1:12" x14ac:dyDescent="0.25">
      <c r="A40" s="190"/>
      <c r="B40" s="190" t="s">
        <v>475</v>
      </c>
      <c r="C40" s="190"/>
      <c r="D40" s="190"/>
      <c r="E40" s="190"/>
      <c r="F40" s="190"/>
      <c r="G40" s="227" t="s">
        <v>534</v>
      </c>
      <c r="H40" s="228" t="s">
        <v>477</v>
      </c>
      <c r="I40" s="227" t="s">
        <v>534</v>
      </c>
      <c r="J40" s="228" t="s">
        <v>477</v>
      </c>
    </row>
    <row r="41" spans="1:12" ht="12" customHeight="1" x14ac:dyDescent="0.25">
      <c r="B41" s="183" t="s">
        <v>477</v>
      </c>
      <c r="G41" s="336"/>
      <c r="H41" s="337">
        <f>aktivs!E37</f>
        <v>508424</v>
      </c>
      <c r="I41" s="336"/>
      <c r="J41" s="337">
        <f>aktivs!G37</f>
        <v>318526</v>
      </c>
    </row>
    <row r="42" spans="1:12" hidden="1" x14ac:dyDescent="0.25">
      <c r="B42" s="183" t="s">
        <v>478</v>
      </c>
      <c r="G42" s="338"/>
      <c r="H42" s="337"/>
      <c r="I42" s="338"/>
      <c r="J42" s="337"/>
    </row>
    <row r="43" spans="1:12" ht="13.8" thickBot="1" x14ac:dyDescent="0.3">
      <c r="A43" s="190"/>
      <c r="B43" s="190"/>
      <c r="C43" s="190"/>
      <c r="D43" s="190"/>
      <c r="E43" s="190"/>
      <c r="F43" s="190"/>
      <c r="G43" s="568">
        <f>SUM(H41:H42)</f>
        <v>508424</v>
      </c>
      <c r="H43" s="569"/>
      <c r="I43" s="568">
        <f>SUM(J41:J42)</f>
        <v>318526</v>
      </c>
      <c r="J43" s="569"/>
      <c r="K43" s="202" t="b">
        <f>G43=aktivs!E37</f>
        <v>1</v>
      </c>
      <c r="L43" s="202" t="b">
        <f>I43=aktivs!G37</f>
        <v>1</v>
      </c>
    </row>
    <row r="44" spans="1:12" hidden="1" x14ac:dyDescent="0.25">
      <c r="A44" s="190"/>
      <c r="B44" s="190"/>
      <c r="C44" s="190"/>
      <c r="D44" s="190"/>
      <c r="E44" s="190"/>
      <c r="F44" s="190"/>
      <c r="G44" s="229"/>
      <c r="H44" s="229"/>
      <c r="I44" s="229"/>
      <c r="J44" s="229"/>
      <c r="K44" s="202"/>
      <c r="L44" s="202"/>
    </row>
    <row r="45" spans="1:12" hidden="1" x14ac:dyDescent="0.25">
      <c r="A45" s="190"/>
      <c r="B45" s="190"/>
      <c r="C45" s="190"/>
      <c r="D45" s="190"/>
      <c r="E45" s="190"/>
      <c r="F45" s="190"/>
      <c r="G45" s="229"/>
      <c r="H45" s="229"/>
      <c r="I45" s="229"/>
      <c r="J45" s="229"/>
      <c r="K45" s="202"/>
      <c r="L45" s="202"/>
    </row>
    <row r="46" spans="1:12" hidden="1" x14ac:dyDescent="0.25">
      <c r="A46" s="190"/>
      <c r="B46" s="190"/>
      <c r="C46" s="190"/>
      <c r="D46" s="190"/>
      <c r="E46" s="190"/>
      <c r="F46" s="190"/>
      <c r="G46" s="229"/>
      <c r="H46" s="229"/>
      <c r="I46" s="229"/>
      <c r="J46" s="229"/>
      <c r="K46" s="202"/>
      <c r="L46" s="202"/>
    </row>
    <row r="47" spans="1:12" hidden="1" x14ac:dyDescent="0.25">
      <c r="A47" s="190"/>
      <c r="B47" s="190"/>
      <c r="C47" s="190"/>
      <c r="D47" s="190"/>
      <c r="E47" s="190"/>
      <c r="F47" s="190"/>
      <c r="G47" s="229"/>
      <c r="H47" s="229"/>
      <c r="I47" s="229"/>
      <c r="J47" s="229"/>
      <c r="K47" s="202"/>
      <c r="L47" s="202"/>
    </row>
    <row r="48" spans="1:12" hidden="1" x14ac:dyDescent="0.25">
      <c r="A48" s="190"/>
      <c r="B48" s="190"/>
      <c r="C48" s="190"/>
      <c r="D48" s="190"/>
      <c r="E48" s="190"/>
      <c r="F48" s="190"/>
      <c r="G48" s="229"/>
      <c r="H48" s="229"/>
      <c r="I48" s="229"/>
      <c r="J48" s="229"/>
      <c r="K48" s="202"/>
      <c r="L48" s="202"/>
    </row>
    <row r="49" spans="1:12" hidden="1" x14ac:dyDescent="0.25">
      <c r="A49" s="190"/>
      <c r="B49" s="190"/>
      <c r="C49" s="190"/>
      <c r="D49" s="190"/>
      <c r="E49" s="190"/>
      <c r="F49" s="190"/>
      <c r="G49" s="229"/>
      <c r="H49" s="229"/>
      <c r="I49" s="229"/>
      <c r="J49" s="229"/>
      <c r="K49" s="202"/>
      <c r="L49" s="202"/>
    </row>
    <row r="50" spans="1:12" hidden="1" x14ac:dyDescent="0.25">
      <c r="A50" s="190"/>
      <c r="B50" s="190"/>
      <c r="C50" s="190"/>
      <c r="D50" s="190"/>
      <c r="E50" s="190"/>
      <c r="F50" s="190"/>
      <c r="G50" s="229"/>
      <c r="H50" s="229"/>
      <c r="I50" s="229"/>
      <c r="J50" s="229"/>
      <c r="K50" s="202"/>
      <c r="L50" s="202"/>
    </row>
    <row r="51" spans="1:12" ht="27.6" customHeight="1" x14ac:dyDescent="0.25">
      <c r="A51" s="190" t="s">
        <v>483</v>
      </c>
    </row>
    <row r="52" spans="1:12" x14ac:dyDescent="0.25">
      <c r="A52" s="190"/>
    </row>
    <row r="53" spans="1:12" x14ac:dyDescent="0.25">
      <c r="A53" s="189" t="s">
        <v>372</v>
      </c>
    </row>
    <row r="54" spans="1:12" x14ac:dyDescent="0.25">
      <c r="A54" s="190" t="s">
        <v>14</v>
      </c>
    </row>
    <row r="55" spans="1:12" x14ac:dyDescent="0.25">
      <c r="A55" s="183" t="s">
        <v>7</v>
      </c>
      <c r="I55" s="230"/>
      <c r="J55" s="207"/>
    </row>
    <row r="56" spans="1:12" ht="12.9" customHeight="1" x14ac:dyDescent="0.25">
      <c r="A56" s="231"/>
      <c r="B56" s="231"/>
      <c r="C56" s="231"/>
      <c r="D56" s="231"/>
      <c r="G56" s="573" t="s">
        <v>697</v>
      </c>
      <c r="H56" s="574"/>
      <c r="I56" s="576" t="s">
        <v>627</v>
      </c>
      <c r="J56" s="577"/>
    </row>
    <row r="57" spans="1:12" ht="25.5" customHeight="1" x14ac:dyDescent="0.25">
      <c r="A57" s="231"/>
      <c r="B57" s="231"/>
      <c r="C57" s="231"/>
      <c r="D57" s="231"/>
      <c r="G57" s="232" t="s">
        <v>484</v>
      </c>
      <c r="H57" s="232" t="s">
        <v>485</v>
      </c>
      <c r="I57" s="232" t="s">
        <v>484</v>
      </c>
      <c r="J57" s="233" t="s">
        <v>486</v>
      </c>
    </row>
    <row r="58" spans="1:12" ht="13.35" customHeight="1" x14ac:dyDescent="0.25">
      <c r="B58" s="183" t="s">
        <v>539</v>
      </c>
      <c r="C58" s="234"/>
      <c r="D58" s="234"/>
      <c r="G58" s="235">
        <v>624</v>
      </c>
      <c r="H58" s="235">
        <f>pasivs!E8</f>
        <v>536640</v>
      </c>
      <c r="I58" s="236">
        <v>565</v>
      </c>
      <c r="J58" s="236">
        <f>pasivs!G8</f>
        <v>488480</v>
      </c>
      <c r="K58" s="237" t="b">
        <f>H58=pasivs!E8</f>
        <v>1</v>
      </c>
      <c r="L58" s="237" t="b">
        <f>J58=pasivs!G8</f>
        <v>1</v>
      </c>
    </row>
    <row r="59" spans="1:12" ht="13.35" customHeight="1" thickBot="1" x14ac:dyDescent="0.3">
      <c r="B59" s="183" t="s">
        <v>538</v>
      </c>
      <c r="C59" s="234"/>
      <c r="D59" s="234"/>
      <c r="G59" s="238">
        <v>624</v>
      </c>
      <c r="H59" s="238">
        <f>H58</f>
        <v>536640</v>
      </c>
      <c r="I59" s="239">
        <v>565</v>
      </c>
      <c r="J59" s="240">
        <f>J58</f>
        <v>488480</v>
      </c>
      <c r="K59" s="237"/>
      <c r="L59" s="237"/>
    </row>
    <row r="60" spans="1:12" ht="13.8" thickTop="1" x14ac:dyDescent="0.25">
      <c r="B60" s="572"/>
      <c r="C60" s="572"/>
      <c r="D60" s="572"/>
      <c r="E60" s="572"/>
      <c r="F60" s="572"/>
      <c r="G60" s="572"/>
      <c r="H60" s="572"/>
      <c r="I60" s="572"/>
      <c r="K60" s="200"/>
      <c r="L60" s="200"/>
    </row>
    <row r="61" spans="1:12" x14ac:dyDescent="0.25">
      <c r="B61" s="183" t="s">
        <v>497</v>
      </c>
      <c r="H61" s="405">
        <v>860</v>
      </c>
      <c r="I61" s="406"/>
      <c r="J61" s="407">
        <v>860</v>
      </c>
      <c r="K61" s="200"/>
      <c r="L61" s="200"/>
    </row>
    <row r="62" spans="1:12" x14ac:dyDescent="0.25">
      <c r="H62" s="413"/>
      <c r="I62" s="406"/>
      <c r="J62" s="414"/>
      <c r="K62" s="200"/>
      <c r="L62" s="200"/>
    </row>
    <row r="63" spans="1:12" ht="87.45" customHeight="1" x14ac:dyDescent="0.25">
      <c r="A63" s="546" t="s">
        <v>631</v>
      </c>
      <c r="B63" s="546"/>
      <c r="C63" s="546"/>
      <c r="D63" s="546"/>
      <c r="E63" s="546"/>
      <c r="F63" s="546"/>
      <c r="G63" s="546"/>
      <c r="H63" s="546"/>
      <c r="I63" s="546"/>
      <c r="J63" s="546"/>
    </row>
    <row r="64" spans="1:12" ht="48" customHeight="1" x14ac:dyDescent="0.25">
      <c r="A64" s="547" t="s">
        <v>698</v>
      </c>
      <c r="B64" s="547"/>
      <c r="C64" s="547"/>
      <c r="D64" s="547"/>
      <c r="E64" s="547"/>
      <c r="F64" s="547"/>
      <c r="G64" s="547"/>
      <c r="H64" s="547"/>
      <c r="I64" s="547"/>
      <c r="J64" s="547"/>
    </row>
    <row r="65" spans="1:20" ht="13.8" thickBot="1" x14ac:dyDescent="0.3">
      <c r="A65" s="190" t="s">
        <v>487</v>
      </c>
      <c r="C65" s="241"/>
      <c r="D65" s="575"/>
      <c r="E65" s="575"/>
      <c r="F65" s="575"/>
      <c r="G65" s="575"/>
      <c r="H65" s="575"/>
      <c r="I65" s="570" t="s">
        <v>488</v>
      </c>
      <c r="J65" s="242"/>
    </row>
    <row r="66" spans="1:20" s="243" customFormat="1" ht="13.2" customHeight="1" x14ac:dyDescent="0.25">
      <c r="A66" s="190"/>
      <c r="B66" s="183"/>
      <c r="C66" s="241"/>
      <c r="D66" s="575"/>
      <c r="E66" s="575"/>
      <c r="F66" s="575"/>
      <c r="G66" s="575"/>
      <c r="H66" s="575"/>
      <c r="I66" s="571"/>
      <c r="J66" s="242"/>
      <c r="K66" s="186"/>
      <c r="L66" s="186"/>
    </row>
    <row r="67" spans="1:20" x14ac:dyDescent="0.25">
      <c r="A67" s="241"/>
      <c r="B67" s="241"/>
      <c r="C67" s="241"/>
      <c r="D67" s="555" t="s">
        <v>703</v>
      </c>
      <c r="E67" s="556"/>
      <c r="F67" s="556"/>
      <c r="G67" s="556"/>
      <c r="H67" s="556"/>
      <c r="I67" s="244">
        <f>pasivs!G11+pasivs!G12</f>
        <v>1788326</v>
      </c>
      <c r="J67" s="242"/>
    </row>
    <row r="68" spans="1:20" s="186" customFormat="1" x14ac:dyDescent="0.25">
      <c r="A68" s="183"/>
      <c r="B68" s="183"/>
      <c r="C68" s="183"/>
      <c r="D68" s="559" t="s">
        <v>699</v>
      </c>
      <c r="E68" s="560"/>
      <c r="F68" s="560"/>
      <c r="G68" s="560"/>
      <c r="H68" s="560"/>
      <c r="I68" s="245"/>
      <c r="J68" s="190"/>
      <c r="M68" s="183"/>
      <c r="N68" s="183"/>
      <c r="O68" s="183"/>
      <c r="P68" s="183"/>
      <c r="Q68" s="183"/>
      <c r="R68" s="183"/>
      <c r="S68" s="183"/>
      <c r="T68" s="183"/>
    </row>
    <row r="69" spans="1:20" s="186" customFormat="1" x14ac:dyDescent="0.25">
      <c r="A69" s="183"/>
      <c r="B69" s="183"/>
      <c r="C69" s="241"/>
      <c r="D69" s="246" t="s">
        <v>482</v>
      </c>
      <c r="E69" s="560" t="s">
        <v>489</v>
      </c>
      <c r="F69" s="560"/>
      <c r="G69" s="560"/>
      <c r="H69" s="560"/>
      <c r="I69" s="245">
        <v>180739</v>
      </c>
      <c r="J69" s="366"/>
      <c r="M69" s="183"/>
      <c r="N69" s="183"/>
      <c r="O69" s="183"/>
      <c r="P69" s="183"/>
      <c r="Q69" s="183"/>
      <c r="R69" s="183"/>
      <c r="S69" s="183"/>
      <c r="T69" s="183"/>
    </row>
    <row r="70" spans="1:20" s="186" customFormat="1" ht="13.2" hidden="1" customHeight="1" x14ac:dyDescent="0.25">
      <c r="A70" s="183"/>
      <c r="B70" s="183"/>
      <c r="C70" s="183"/>
      <c r="D70" s="561" t="s">
        <v>349</v>
      </c>
      <c r="E70" s="562"/>
      <c r="F70" s="562"/>
      <c r="G70" s="562"/>
      <c r="H70" s="562"/>
      <c r="I70" s="245"/>
      <c r="J70" s="190"/>
      <c r="M70" s="183"/>
      <c r="N70" s="183"/>
      <c r="O70" s="183"/>
      <c r="P70" s="183"/>
      <c r="Q70" s="183"/>
      <c r="R70" s="183"/>
      <c r="S70" s="183"/>
      <c r="T70" s="183"/>
    </row>
    <row r="71" spans="1:20" s="186" customFormat="1" x14ac:dyDescent="0.25">
      <c r="A71" s="183"/>
      <c r="B71" s="415"/>
      <c r="C71" s="183"/>
      <c r="D71" s="557" t="s">
        <v>704</v>
      </c>
      <c r="E71" s="558"/>
      <c r="F71" s="558"/>
      <c r="G71" s="558"/>
      <c r="H71" s="558"/>
      <c r="I71" s="245">
        <f>pasivs!E11</f>
        <v>1740123</v>
      </c>
      <c r="J71" s="190"/>
      <c r="K71" s="94" t="s">
        <v>620</v>
      </c>
      <c r="L71" s="237"/>
      <c r="M71" s="183"/>
      <c r="N71" s="183"/>
      <c r="O71" s="183"/>
      <c r="P71" s="183"/>
      <c r="Q71" s="183"/>
      <c r="R71" s="183"/>
      <c r="S71" s="183"/>
      <c r="T71" s="183"/>
    </row>
    <row r="72" spans="1:20" s="186" customFormat="1" x14ac:dyDescent="0.25">
      <c r="A72" s="230"/>
      <c r="B72" s="241"/>
      <c r="C72" s="230"/>
      <c r="D72" s="558" t="s">
        <v>490</v>
      </c>
      <c r="E72" s="558"/>
      <c r="F72" s="558"/>
      <c r="G72" s="558"/>
      <c r="H72" s="558"/>
      <c r="I72" s="247">
        <f>pasivs!E12</f>
        <v>687482</v>
      </c>
      <c r="J72" s="242"/>
      <c r="M72" s="183"/>
      <c r="N72" s="183"/>
      <c r="O72" s="183"/>
      <c r="P72" s="183"/>
      <c r="Q72" s="183"/>
      <c r="R72" s="183"/>
      <c r="S72" s="183"/>
      <c r="T72" s="183"/>
    </row>
    <row r="73" spans="1:20" x14ac:dyDescent="0.25">
      <c r="A73" s="248"/>
      <c r="B73" s="248"/>
      <c r="C73" s="248"/>
      <c r="D73" s="248"/>
      <c r="E73" s="248"/>
      <c r="F73" s="248"/>
      <c r="G73" s="248"/>
      <c r="H73" s="248"/>
      <c r="I73" s="248"/>
      <c r="J73" s="248"/>
    </row>
    <row r="74" spans="1:20" hidden="1" x14ac:dyDescent="0.25">
      <c r="A74" s="189" t="s">
        <v>37</v>
      </c>
      <c r="C74" s="241"/>
      <c r="D74" s="241"/>
      <c r="E74" s="241"/>
      <c r="F74" s="241"/>
      <c r="G74" s="230"/>
      <c r="H74" s="230"/>
      <c r="I74" s="230"/>
      <c r="J74" s="242"/>
    </row>
    <row r="75" spans="1:20" hidden="1" x14ac:dyDescent="0.25">
      <c r="A75" s="190" t="s">
        <v>436</v>
      </c>
      <c r="B75" s="241"/>
      <c r="C75" s="241"/>
      <c r="D75" s="241"/>
      <c r="E75" s="241"/>
      <c r="F75" s="241"/>
      <c r="G75" s="230"/>
      <c r="H75" s="230"/>
      <c r="I75" s="249">
        <f>PZApiel!H9</f>
        <v>2023</v>
      </c>
      <c r="J75" s="249">
        <f>PZApiel!I9</f>
        <v>2022</v>
      </c>
    </row>
    <row r="76" spans="1:20" hidden="1" x14ac:dyDescent="0.25">
      <c r="A76" s="241"/>
      <c r="B76" s="241"/>
      <c r="C76" s="241"/>
      <c r="D76" s="241"/>
      <c r="E76" s="241"/>
      <c r="F76" s="241"/>
      <c r="G76" s="230"/>
      <c r="I76" s="212" t="s">
        <v>477</v>
      </c>
      <c r="J76" s="212" t="s">
        <v>477</v>
      </c>
    </row>
    <row r="77" spans="1:20" hidden="1" x14ac:dyDescent="0.25">
      <c r="A77" s="241"/>
      <c r="B77" s="241"/>
      <c r="C77" s="241"/>
      <c r="D77" s="241"/>
      <c r="E77" s="241"/>
      <c r="F77" s="241"/>
      <c r="G77" s="230"/>
    </row>
    <row r="78" spans="1:20" hidden="1" x14ac:dyDescent="0.25">
      <c r="B78" s="241" t="s">
        <v>530</v>
      </c>
      <c r="C78" s="241"/>
      <c r="D78" s="241"/>
      <c r="E78" s="241"/>
      <c r="F78" s="241"/>
      <c r="G78" s="230"/>
      <c r="I78" s="250">
        <f>pasivs!E15</f>
        <v>0</v>
      </c>
      <c r="J78" s="250">
        <f>pasivs!G15</f>
        <v>0</v>
      </c>
    </row>
    <row r="79" spans="1:20" hidden="1" x14ac:dyDescent="0.25">
      <c r="A79" s="241"/>
      <c r="B79" s="241"/>
      <c r="C79" s="241"/>
      <c r="D79" s="241"/>
      <c r="E79" s="241"/>
      <c r="F79" s="241"/>
      <c r="G79" s="230"/>
      <c r="I79" s="199"/>
      <c r="J79" s="199"/>
    </row>
    <row r="80" spans="1:20" ht="13.8" hidden="1" thickBot="1" x14ac:dyDescent="0.3">
      <c r="A80" s="241"/>
      <c r="B80" s="190" t="s">
        <v>461</v>
      </c>
      <c r="C80" s="241"/>
      <c r="D80" s="241"/>
      <c r="E80" s="241"/>
      <c r="F80" s="241"/>
      <c r="G80" s="230"/>
      <c r="I80" s="251">
        <f>SUM(I78:I78)</f>
        <v>0</v>
      </c>
      <c r="J80" s="251">
        <f>SUM(J78:J78)</f>
        <v>0</v>
      </c>
      <c r="K80" s="186" t="b">
        <f>I80=pasivs!E15</f>
        <v>1</v>
      </c>
      <c r="L80" s="186" t="b">
        <f>J80=pasivs!G15</f>
        <v>1</v>
      </c>
    </row>
    <row r="81" spans="1:20" hidden="1" x14ac:dyDescent="0.25">
      <c r="A81" s="241"/>
      <c r="B81" s="190"/>
      <c r="C81" s="241"/>
      <c r="D81" s="241"/>
      <c r="E81" s="241"/>
      <c r="F81" s="241"/>
      <c r="G81" s="230"/>
      <c r="I81" s="216"/>
      <c r="J81" s="216"/>
    </row>
    <row r="82" spans="1:20" hidden="1" x14ac:dyDescent="0.25">
      <c r="A82" s="554" t="s">
        <v>492</v>
      </c>
      <c r="B82" s="585"/>
      <c r="C82" s="553" t="s">
        <v>493</v>
      </c>
      <c r="D82" s="585"/>
      <c r="E82" s="553" t="s">
        <v>494</v>
      </c>
      <c r="F82" s="585"/>
      <c r="G82" s="553" t="s">
        <v>495</v>
      </c>
      <c r="H82" s="585"/>
      <c r="I82" s="553" t="s">
        <v>496</v>
      </c>
      <c r="J82" s="554"/>
    </row>
    <row r="83" spans="1:20" ht="12" hidden="1" customHeight="1" x14ac:dyDescent="0.25">
      <c r="A83" s="586" t="s">
        <v>531</v>
      </c>
      <c r="B83" s="552"/>
      <c r="C83" s="548">
        <v>10766.86</v>
      </c>
      <c r="D83" s="550"/>
      <c r="E83" s="548">
        <v>1840</v>
      </c>
      <c r="F83" s="550"/>
      <c r="G83" s="551"/>
      <c r="H83" s="552"/>
      <c r="I83" s="548">
        <f>C83+E83-G83</f>
        <v>12606.86</v>
      </c>
      <c r="J83" s="549"/>
    </row>
    <row r="84" spans="1:20" s="186" customFormat="1" ht="13.2" customHeight="1" x14ac:dyDescent="0.25">
      <c r="A84" s="587" t="s">
        <v>37</v>
      </c>
      <c r="B84" s="583"/>
      <c r="C84" s="583"/>
      <c r="D84" s="462" t="s">
        <v>556</v>
      </c>
      <c r="E84" s="567"/>
      <c r="F84" s="567"/>
      <c r="G84" s="185"/>
      <c r="H84" s="185"/>
      <c r="I84" s="252"/>
      <c r="J84" s="253"/>
      <c r="M84" s="183"/>
      <c r="N84" s="183"/>
      <c r="O84" s="183"/>
      <c r="P84" s="183"/>
      <c r="Q84" s="183"/>
      <c r="R84" s="183"/>
      <c r="S84" s="183"/>
      <c r="T84" s="183"/>
    </row>
    <row r="85" spans="1:20" s="186" customFormat="1" ht="13.2" customHeight="1" x14ac:dyDescent="0.25">
      <c r="A85" s="190" t="s">
        <v>43</v>
      </c>
      <c r="B85" s="190"/>
      <c r="C85" s="190"/>
      <c r="D85" s="190"/>
      <c r="E85" s="190"/>
      <c r="F85" s="190"/>
      <c r="G85" s="190"/>
      <c r="H85" s="185"/>
      <c r="I85" s="253"/>
      <c r="J85" s="253"/>
      <c r="M85" s="183"/>
      <c r="N85" s="183"/>
      <c r="O85" s="183"/>
      <c r="P85" s="183"/>
      <c r="Q85" s="183"/>
      <c r="R85" s="183"/>
      <c r="S85" s="183"/>
      <c r="T85" s="183"/>
    </row>
    <row r="86" spans="1:20" s="186" customFormat="1" ht="13.8" thickBot="1" x14ac:dyDescent="0.3">
      <c r="A86" s="190"/>
      <c r="B86" s="190"/>
      <c r="C86" s="190"/>
      <c r="D86" s="190"/>
      <c r="E86" s="190"/>
      <c r="F86" s="190"/>
      <c r="G86" s="190"/>
      <c r="H86" s="185"/>
      <c r="I86" s="253"/>
      <c r="J86" s="253"/>
      <c r="M86" s="183"/>
      <c r="N86" s="183"/>
      <c r="O86" s="183"/>
      <c r="P86" s="183"/>
      <c r="Q86" s="183"/>
      <c r="R86" s="183"/>
      <c r="S86" s="183"/>
      <c r="T86" s="183"/>
    </row>
    <row r="87" spans="1:20" s="186" customFormat="1" ht="83.4" customHeight="1" thickBot="1" x14ac:dyDescent="0.3">
      <c r="A87" s="580" t="s">
        <v>383</v>
      </c>
      <c r="B87" s="581"/>
      <c r="C87" s="581"/>
      <c r="D87" s="404" t="s">
        <v>619</v>
      </c>
      <c r="E87" s="404" t="s">
        <v>262</v>
      </c>
      <c r="F87" s="590" t="s">
        <v>8</v>
      </c>
      <c r="G87" s="590"/>
      <c r="H87" s="418" t="s">
        <v>44</v>
      </c>
      <c r="I87" s="418" t="s">
        <v>45</v>
      </c>
      <c r="J87" s="434" t="s">
        <v>652</v>
      </c>
      <c r="M87" s="183"/>
      <c r="N87" s="183"/>
      <c r="O87" s="183"/>
      <c r="P87" s="183"/>
      <c r="Q87" s="183"/>
      <c r="R87" s="183"/>
      <c r="S87" s="183"/>
      <c r="T87" s="183"/>
    </row>
    <row r="88" spans="1:20" s="186" customFormat="1" ht="71.400000000000006" customHeight="1" x14ac:dyDescent="0.25">
      <c r="A88" s="588" t="s">
        <v>26</v>
      </c>
      <c r="B88" s="589"/>
      <c r="C88" s="589"/>
      <c r="D88" s="417" t="s">
        <v>51</v>
      </c>
      <c r="E88" s="402">
        <v>7893462</v>
      </c>
      <c r="F88" s="579" t="s">
        <v>597</v>
      </c>
      <c r="G88" s="579"/>
      <c r="H88" s="444" t="s">
        <v>46</v>
      </c>
      <c r="I88" s="402" t="s">
        <v>47</v>
      </c>
      <c r="J88" s="402">
        <v>240469</v>
      </c>
      <c r="K88" s="81"/>
      <c r="L88" s="403"/>
      <c r="M88" s="183"/>
      <c r="N88" s="199"/>
      <c r="O88" s="183"/>
      <c r="P88" s="183"/>
      <c r="Q88" s="183"/>
      <c r="R88" s="183"/>
      <c r="S88" s="183"/>
      <c r="T88" s="183"/>
    </row>
    <row r="89" spans="1:20" s="186" customFormat="1" ht="31.2" customHeight="1" x14ac:dyDescent="0.25">
      <c r="A89" s="563" t="s">
        <v>257</v>
      </c>
      <c r="B89" s="564"/>
      <c r="C89" s="564"/>
      <c r="D89" s="435" t="s">
        <v>48</v>
      </c>
      <c r="E89" s="436">
        <v>4946752</v>
      </c>
      <c r="F89" s="563" t="s">
        <v>651</v>
      </c>
      <c r="G89" s="564"/>
      <c r="H89" s="437">
        <v>0.65</v>
      </c>
      <c r="I89" s="436" t="s">
        <v>47</v>
      </c>
      <c r="J89" s="438" t="s">
        <v>651</v>
      </c>
      <c r="M89" s="183"/>
      <c r="N89" s="183"/>
      <c r="O89" s="183"/>
      <c r="P89" s="183"/>
      <c r="Q89" s="183"/>
      <c r="R89" s="183"/>
      <c r="S89" s="183"/>
      <c r="T89" s="183"/>
    </row>
    <row r="90" spans="1:20" s="186" customFormat="1" ht="13.95" customHeight="1" x14ac:dyDescent="0.25">
      <c r="A90" s="563" t="s">
        <v>258</v>
      </c>
      <c r="B90" s="564"/>
      <c r="C90" s="564"/>
      <c r="D90" s="435" t="s">
        <v>52</v>
      </c>
      <c r="E90" s="436">
        <v>2946710</v>
      </c>
      <c r="F90" s="563" t="s">
        <v>651</v>
      </c>
      <c r="G90" s="564"/>
      <c r="H90" s="437">
        <v>0.85</v>
      </c>
      <c r="I90" s="436" t="s">
        <v>47</v>
      </c>
      <c r="J90" s="438" t="s">
        <v>651</v>
      </c>
      <c r="M90" s="183"/>
      <c r="N90" s="183"/>
      <c r="O90" s="183"/>
      <c r="P90" s="183"/>
      <c r="Q90" s="183"/>
      <c r="R90" s="183"/>
      <c r="S90" s="183"/>
      <c r="T90" s="183"/>
    </row>
    <row r="91" spans="1:20" s="186" customFormat="1" ht="50.4" customHeight="1" x14ac:dyDescent="0.25">
      <c r="A91" s="563" t="s">
        <v>610</v>
      </c>
      <c r="B91" s="564"/>
      <c r="C91" s="564"/>
      <c r="D91" s="439" t="s">
        <v>637</v>
      </c>
      <c r="E91" s="436">
        <v>48374</v>
      </c>
      <c r="F91" s="563" t="s">
        <v>598</v>
      </c>
      <c r="G91" s="564"/>
      <c r="H91" s="437">
        <v>0.8</v>
      </c>
      <c r="I91" s="436" t="s">
        <v>47</v>
      </c>
      <c r="J91" s="436">
        <v>9586</v>
      </c>
      <c r="M91" s="183"/>
      <c r="N91" s="183"/>
      <c r="O91" s="183"/>
      <c r="P91" s="183"/>
      <c r="Q91" s="183"/>
      <c r="R91" s="183"/>
      <c r="S91" s="183"/>
      <c r="T91" s="183"/>
    </row>
    <row r="92" spans="1:20" s="186" customFormat="1" ht="58.95" customHeight="1" x14ac:dyDescent="0.25">
      <c r="A92" s="563" t="s">
        <v>636</v>
      </c>
      <c r="B92" s="564"/>
      <c r="C92" s="564"/>
      <c r="D92" s="439" t="s">
        <v>700</v>
      </c>
      <c r="E92" s="436">
        <v>329313</v>
      </c>
      <c r="F92" s="582" t="s">
        <v>638</v>
      </c>
      <c r="G92" s="582"/>
      <c r="H92" s="458" t="s">
        <v>705</v>
      </c>
      <c r="I92" s="438" t="s">
        <v>47</v>
      </c>
      <c r="J92" s="438">
        <v>18744</v>
      </c>
      <c r="M92" s="183"/>
      <c r="N92" s="183"/>
      <c r="O92" s="183"/>
      <c r="P92" s="183"/>
      <c r="Q92" s="183"/>
      <c r="R92" s="183"/>
      <c r="S92" s="183"/>
      <c r="T92" s="183"/>
    </row>
    <row r="93" spans="1:20" ht="28.95" customHeight="1" x14ac:dyDescent="0.25">
      <c r="A93" s="440" t="s">
        <v>49</v>
      </c>
      <c r="B93" s="441"/>
      <c r="C93" s="441"/>
      <c r="D93" s="441"/>
      <c r="E93" s="441"/>
      <c r="F93" s="441"/>
      <c r="G93" s="441"/>
      <c r="H93" s="442"/>
      <c r="I93" s="443"/>
      <c r="J93" s="443">
        <f>J88+J91+J92</f>
        <v>268799</v>
      </c>
    </row>
    <row r="94" spans="1:20" s="190" customFormat="1" ht="21" customHeight="1" x14ac:dyDescent="0.25">
      <c r="A94" s="242"/>
      <c r="G94" s="185"/>
      <c r="H94" s="185"/>
      <c r="I94" s="185"/>
      <c r="J94" s="185"/>
      <c r="K94" s="200"/>
      <c r="L94" s="200"/>
    </row>
    <row r="95" spans="1:20" s="190" customFormat="1" x14ac:dyDescent="0.25">
      <c r="A95" s="242"/>
      <c r="B95" t="s">
        <v>706</v>
      </c>
      <c r="G95" s="185"/>
      <c r="H95" s="185"/>
      <c r="I95" s="185"/>
      <c r="J95" s="185"/>
      <c r="K95" s="108" t="s">
        <v>595</v>
      </c>
      <c r="L95" s="200"/>
    </row>
    <row r="96" spans="1:20" s="190" customFormat="1" ht="24" customHeight="1" x14ac:dyDescent="0.25">
      <c r="A96" s="242"/>
      <c r="B96" s="1" t="s">
        <v>707</v>
      </c>
      <c r="C96" s="1"/>
      <c r="D96" s="1"/>
      <c r="E96" s="1"/>
      <c r="F96" s="1"/>
      <c r="G96" s="1"/>
      <c r="H96" s="1"/>
      <c r="I96" s="1"/>
      <c r="J96" s="185"/>
      <c r="K96" s="409" t="s">
        <v>595</v>
      </c>
      <c r="L96" s="200"/>
    </row>
    <row r="97" spans="1:20" s="190" customFormat="1" x14ac:dyDescent="0.25">
      <c r="A97" s="242"/>
      <c r="B97" s="183"/>
      <c r="G97" s="185"/>
      <c r="H97" s="185"/>
      <c r="I97" s="198"/>
      <c r="J97" s="185"/>
      <c r="K97" s="200"/>
      <c r="L97" s="200"/>
    </row>
    <row r="98" spans="1:20" s="190" customFormat="1" ht="25.5" customHeight="1" x14ac:dyDescent="0.25">
      <c r="A98" s="242"/>
      <c r="G98" s="185"/>
      <c r="H98" s="185"/>
      <c r="I98" s="185"/>
      <c r="J98" s="185"/>
      <c r="K98" s="200"/>
      <c r="L98" s="200"/>
    </row>
    <row r="99" spans="1:20" s="190" customFormat="1" ht="15.6" x14ac:dyDescent="0.3">
      <c r="E99" s="254" t="s">
        <v>500</v>
      </c>
      <c r="G99" s="185"/>
      <c r="H99" s="185"/>
      <c r="I99" s="185"/>
      <c r="J99" s="185"/>
      <c r="K99" s="200"/>
      <c r="L99" s="200"/>
    </row>
    <row r="100" spans="1:20" s="190" customFormat="1" hidden="1" x14ac:dyDescent="0.25">
      <c r="E100" s="255"/>
      <c r="G100" s="185"/>
      <c r="H100" s="185"/>
      <c r="I100" s="185"/>
      <c r="J100" s="185"/>
      <c r="K100" s="200"/>
      <c r="L100" s="200"/>
    </row>
    <row r="101" spans="1:20" s="190" customFormat="1" x14ac:dyDescent="0.25">
      <c r="A101" s="189" t="s">
        <v>38</v>
      </c>
      <c r="B101" s="183"/>
      <c r="C101" s="183"/>
      <c r="D101" s="183"/>
      <c r="E101" s="183"/>
      <c r="F101" s="183"/>
      <c r="G101" s="183"/>
      <c r="H101" s="183"/>
      <c r="I101" s="183"/>
      <c r="K101" s="200"/>
      <c r="L101" s="200"/>
    </row>
    <row r="102" spans="1:20" x14ac:dyDescent="0.25">
      <c r="A102" s="200" t="s">
        <v>437</v>
      </c>
      <c r="B102" s="190"/>
      <c r="C102" s="190"/>
      <c r="D102" s="190"/>
      <c r="E102" s="190"/>
      <c r="F102" s="190"/>
      <c r="G102" s="190"/>
      <c r="H102" s="206"/>
      <c r="I102" s="249">
        <v>2023</v>
      </c>
      <c r="J102" s="249">
        <v>2022</v>
      </c>
    </row>
    <row r="103" spans="1:20" s="186" customFormat="1" x14ac:dyDescent="0.25">
      <c r="A103" s="183"/>
      <c r="B103" s="183"/>
      <c r="C103" s="183"/>
      <c r="D103" s="183"/>
      <c r="E103" s="183"/>
      <c r="F103" s="183"/>
      <c r="G103" s="183"/>
      <c r="I103" s="212" t="s">
        <v>477</v>
      </c>
      <c r="J103" s="212" t="s">
        <v>477</v>
      </c>
      <c r="M103" s="183"/>
      <c r="N103" s="183"/>
      <c r="O103" s="183"/>
      <c r="P103" s="183"/>
      <c r="Q103" s="183"/>
      <c r="R103" s="183"/>
      <c r="S103" s="183"/>
      <c r="T103" s="183"/>
    </row>
    <row r="104" spans="1:20" s="186" customFormat="1" x14ac:dyDescent="0.25">
      <c r="A104" s="183"/>
      <c r="B104" s="183" t="s">
        <v>532</v>
      </c>
      <c r="C104" s="183"/>
      <c r="D104" s="183"/>
      <c r="E104" s="183"/>
      <c r="F104" s="183"/>
      <c r="G104" s="183"/>
      <c r="I104" s="199">
        <f>pasivs!E27</f>
        <v>236442</v>
      </c>
      <c r="J104" s="199">
        <f>pasivs!G27</f>
        <v>103771</v>
      </c>
      <c r="M104" s="183"/>
      <c r="N104" s="183"/>
      <c r="O104" s="183"/>
      <c r="P104" s="183"/>
      <c r="Q104" s="183"/>
      <c r="R104" s="183"/>
      <c r="S104" s="183"/>
      <c r="T104" s="183"/>
    </row>
    <row r="105" spans="1:20" s="186" customFormat="1" ht="13.8" thickBot="1" x14ac:dyDescent="0.3">
      <c r="A105" s="190"/>
      <c r="B105" s="190" t="s">
        <v>461</v>
      </c>
      <c r="C105" s="190"/>
      <c r="D105" s="190"/>
      <c r="E105" s="190"/>
      <c r="F105" s="190"/>
      <c r="G105" s="190"/>
      <c r="I105" s="256">
        <f>SUM(I104:I104)</f>
        <v>236442</v>
      </c>
      <c r="J105" s="256">
        <f>SUM(J104:J104)</f>
        <v>103771</v>
      </c>
      <c r="M105" s="183"/>
      <c r="N105" s="183"/>
      <c r="O105" s="183"/>
      <c r="P105" s="183"/>
      <c r="Q105" s="183"/>
      <c r="R105" s="183"/>
      <c r="S105" s="183"/>
      <c r="T105" s="183"/>
    </row>
    <row r="106" spans="1:20" s="186" customFormat="1" ht="13.8" thickTop="1" x14ac:dyDescent="0.25">
      <c r="A106" s="257"/>
      <c r="B106" s="183"/>
      <c r="C106" s="183"/>
      <c r="D106" s="183"/>
      <c r="E106" s="183"/>
      <c r="F106" s="183"/>
      <c r="G106" s="183"/>
      <c r="H106" s="191"/>
      <c r="I106" s="191"/>
      <c r="J106" s="205"/>
      <c r="M106" s="183"/>
      <c r="N106" s="183"/>
      <c r="O106" s="183"/>
      <c r="P106" s="183"/>
      <c r="Q106" s="183"/>
      <c r="R106" s="183"/>
      <c r="S106" s="183"/>
      <c r="T106" s="183"/>
    </row>
    <row r="107" spans="1:20" s="186" customFormat="1" x14ac:dyDescent="0.25">
      <c r="A107" s="189" t="s">
        <v>373</v>
      </c>
      <c r="B107" s="190"/>
      <c r="C107" s="190"/>
      <c r="D107" s="190"/>
      <c r="E107" s="190"/>
      <c r="F107" s="190"/>
      <c r="G107" s="190"/>
      <c r="H107" s="185"/>
      <c r="I107" s="190"/>
      <c r="J107" s="185"/>
      <c r="M107" s="183"/>
      <c r="N107" s="183"/>
      <c r="O107" s="183"/>
      <c r="P107" s="183"/>
      <c r="Q107" s="183"/>
      <c r="R107" s="183"/>
      <c r="S107" s="183"/>
      <c r="T107" s="183"/>
    </row>
    <row r="108" spans="1:20" s="186" customFormat="1" x14ac:dyDescent="0.25">
      <c r="A108" s="190" t="s">
        <v>503</v>
      </c>
      <c r="B108" s="190"/>
      <c r="C108" s="190"/>
      <c r="D108" s="190"/>
      <c r="E108" s="190"/>
      <c r="F108" s="190"/>
      <c r="G108" s="190"/>
      <c r="H108" s="185"/>
      <c r="I108" s="249">
        <v>2023</v>
      </c>
      <c r="J108" s="249">
        <v>2022</v>
      </c>
      <c r="M108" s="183"/>
      <c r="N108" s="183"/>
      <c r="O108" s="183"/>
      <c r="P108" s="183"/>
      <c r="Q108" s="183"/>
      <c r="R108" s="183"/>
      <c r="S108" s="183"/>
      <c r="T108" s="183"/>
    </row>
    <row r="109" spans="1:20" s="186" customFormat="1" x14ac:dyDescent="0.25">
      <c r="A109" s="190"/>
      <c r="B109" s="190"/>
      <c r="C109" s="190"/>
      <c r="D109" s="190"/>
      <c r="E109" s="190"/>
      <c r="F109" s="190"/>
      <c r="G109" s="190"/>
      <c r="H109" s="185"/>
      <c r="I109" s="212" t="s">
        <v>477</v>
      </c>
      <c r="J109" s="212" t="s">
        <v>477</v>
      </c>
      <c r="M109" s="183"/>
      <c r="N109" s="183"/>
      <c r="O109" s="183"/>
      <c r="P109" s="183"/>
      <c r="Q109" s="183"/>
      <c r="R109" s="183"/>
      <c r="S109" s="183"/>
      <c r="T109" s="183"/>
    </row>
    <row r="110" spans="1:20" s="186" customFormat="1" x14ac:dyDescent="0.25">
      <c r="A110" s="190"/>
      <c r="B110" t="s">
        <v>22</v>
      </c>
      <c r="C110" s="190"/>
      <c r="D110" s="190"/>
      <c r="E110" s="190"/>
      <c r="F110" s="190"/>
      <c r="G110" s="190"/>
      <c r="H110" s="185"/>
      <c r="I110" s="199">
        <v>17</v>
      </c>
      <c r="J110" s="199">
        <v>32</v>
      </c>
      <c r="M110" s="183"/>
      <c r="N110" s="183"/>
      <c r="O110" s="183"/>
      <c r="P110" s="183"/>
      <c r="Q110" s="183"/>
      <c r="R110" s="183"/>
      <c r="S110" s="183"/>
      <c r="T110" s="183"/>
    </row>
    <row r="111" spans="1:20" s="186" customFormat="1" x14ac:dyDescent="0.25">
      <c r="A111" s="190"/>
      <c r="B111" s="183" t="s">
        <v>505</v>
      </c>
      <c r="C111" s="190"/>
      <c r="D111" s="190"/>
      <c r="E111" s="190"/>
      <c r="F111" s="190"/>
      <c r="G111" s="190"/>
      <c r="H111" s="185"/>
      <c r="I111" s="199">
        <v>38952</v>
      </c>
      <c r="J111" s="199">
        <v>64744</v>
      </c>
      <c r="M111" s="183"/>
      <c r="N111" s="183"/>
      <c r="O111" s="183"/>
      <c r="P111" s="183"/>
      <c r="Q111" s="183"/>
      <c r="R111" s="183"/>
      <c r="S111" s="183"/>
      <c r="T111" s="183"/>
    </row>
    <row r="112" spans="1:20" s="186" customFormat="1" x14ac:dyDescent="0.25">
      <c r="A112" s="190"/>
      <c r="B112" t="s">
        <v>608</v>
      </c>
      <c r="C112" s="190"/>
      <c r="D112" s="190"/>
      <c r="E112" s="190"/>
      <c r="F112" s="190"/>
      <c r="G112" s="190"/>
      <c r="H112" s="185"/>
      <c r="I112" s="199">
        <v>24294</v>
      </c>
      <c r="J112" s="199">
        <v>20523</v>
      </c>
      <c r="M112" s="183"/>
      <c r="N112" s="183"/>
      <c r="O112" s="183"/>
      <c r="P112" s="183"/>
      <c r="Q112" s="183"/>
      <c r="R112" s="183"/>
      <c r="S112" s="183"/>
      <c r="T112" s="183"/>
    </row>
    <row r="113" spans="1:20" s="186" customFormat="1" ht="13.2" customHeight="1" x14ac:dyDescent="0.25">
      <c r="A113" s="190"/>
      <c r="B113" s="591" t="s">
        <v>506</v>
      </c>
      <c r="C113" s="591"/>
      <c r="D113" s="591"/>
      <c r="E113" s="591"/>
      <c r="F113" s="190"/>
      <c r="G113" s="190"/>
      <c r="H113" s="185"/>
      <c r="I113" s="199">
        <v>13651</v>
      </c>
      <c r="J113" s="199">
        <v>9695</v>
      </c>
      <c r="M113" s="183"/>
      <c r="N113" s="183"/>
      <c r="O113" s="183"/>
      <c r="P113" s="183"/>
      <c r="Q113" s="183"/>
      <c r="R113" s="183"/>
      <c r="S113" s="183"/>
      <c r="T113" s="183"/>
    </row>
    <row r="114" spans="1:20" s="186" customFormat="1" x14ac:dyDescent="0.25">
      <c r="A114" s="190"/>
      <c r="B114" s="183" t="s">
        <v>507</v>
      </c>
      <c r="C114" s="190"/>
      <c r="D114" s="190"/>
      <c r="E114" s="190"/>
      <c r="F114" s="190"/>
      <c r="G114" s="190"/>
      <c r="H114" s="185"/>
      <c r="I114" s="199">
        <v>867244</v>
      </c>
      <c r="J114" s="199">
        <v>129461</v>
      </c>
      <c r="M114" s="183"/>
      <c r="N114" s="183"/>
      <c r="O114" s="183"/>
      <c r="P114" s="183"/>
      <c r="Q114" s="183"/>
      <c r="R114" s="183"/>
      <c r="S114" s="183"/>
      <c r="T114" s="183"/>
    </row>
    <row r="115" spans="1:20" s="186" customFormat="1" ht="13.8" thickBot="1" x14ac:dyDescent="0.3">
      <c r="A115" s="190"/>
      <c r="B115" s="190" t="s">
        <v>461</v>
      </c>
      <c r="C115" s="190"/>
      <c r="D115" s="190"/>
      <c r="E115" s="190"/>
      <c r="F115" s="190"/>
      <c r="G115" s="190"/>
      <c r="H115" s="185"/>
      <c r="I115" s="258">
        <f>SUM(I110:I114)</f>
        <v>944158</v>
      </c>
      <c r="J115" s="258">
        <f>SUM(J110:J114)</f>
        <v>224455</v>
      </c>
      <c r="M115" s="183"/>
      <c r="N115" s="183"/>
      <c r="O115" s="183"/>
      <c r="P115" s="183"/>
      <c r="Q115" s="183"/>
      <c r="R115" s="183"/>
      <c r="S115" s="183"/>
      <c r="T115" s="183"/>
    </row>
    <row r="116" spans="1:20" s="186" customFormat="1" ht="13.8" thickTop="1" x14ac:dyDescent="0.25">
      <c r="A116" s="190"/>
      <c r="B116" s="190"/>
      <c r="C116" s="190"/>
      <c r="D116" s="190"/>
      <c r="E116" s="190"/>
      <c r="F116" s="190"/>
      <c r="G116" s="190"/>
      <c r="H116" s="185"/>
      <c r="I116" s="316"/>
      <c r="J116" s="316"/>
      <c r="M116" s="183"/>
      <c r="N116" s="183"/>
      <c r="O116" s="183"/>
      <c r="P116" s="183"/>
      <c r="Q116" s="183"/>
      <c r="R116" s="183"/>
      <c r="S116" s="183"/>
      <c r="T116" s="183"/>
    </row>
    <row r="117" spans="1:20" s="186" customFormat="1" x14ac:dyDescent="0.25">
      <c r="A117" s="7" t="s">
        <v>386</v>
      </c>
      <c r="B117" s="190"/>
      <c r="C117" s="190"/>
      <c r="D117" s="190"/>
      <c r="E117" s="190"/>
      <c r="F117" s="190"/>
      <c r="G117" s="190"/>
      <c r="H117" s="185"/>
      <c r="I117" s="216">
        <v>2023</v>
      </c>
      <c r="J117" s="216">
        <v>2022</v>
      </c>
      <c r="M117" s="183"/>
      <c r="N117" s="183"/>
      <c r="O117" s="183"/>
      <c r="P117" s="183"/>
      <c r="Q117" s="183"/>
      <c r="R117" s="183"/>
      <c r="S117" s="183"/>
      <c r="T117" s="183"/>
    </row>
    <row r="118" spans="1:20" s="186" customFormat="1" x14ac:dyDescent="0.25">
      <c r="A118" s="477" t="s">
        <v>231</v>
      </c>
      <c r="B118" s="583"/>
      <c r="C118" s="583"/>
      <c r="D118" s="583"/>
      <c r="E118" s="190"/>
      <c r="F118" s="190"/>
      <c r="G118" s="190"/>
      <c r="H118" s="185"/>
      <c r="I118" s="330" t="s">
        <v>477</v>
      </c>
      <c r="J118" s="330" t="s">
        <v>477</v>
      </c>
      <c r="M118" s="183"/>
      <c r="N118" s="183"/>
      <c r="O118" s="183"/>
      <c r="P118" s="183"/>
      <c r="Q118" s="183"/>
      <c r="R118" s="183"/>
      <c r="S118" s="183"/>
      <c r="T118" s="183"/>
    </row>
    <row r="119" spans="1:20" s="186" customFormat="1" x14ac:dyDescent="0.25">
      <c r="A119" s="1" t="s">
        <v>336</v>
      </c>
      <c r="B119" s="190"/>
      <c r="C119" s="190"/>
      <c r="D119" s="190"/>
      <c r="E119" s="190"/>
      <c r="F119" s="190"/>
      <c r="G119" s="190"/>
      <c r="H119" s="185"/>
      <c r="I119" s="317">
        <f>pasivs!E29</f>
        <v>45842</v>
      </c>
      <c r="J119" s="317">
        <f>pasivs!G29</f>
        <v>46858</v>
      </c>
      <c r="M119" s="183"/>
      <c r="N119" s="183"/>
      <c r="O119" s="183"/>
      <c r="P119" s="183"/>
      <c r="Q119" s="183"/>
      <c r="R119" s="183"/>
      <c r="S119" s="183"/>
      <c r="T119" s="183"/>
    </row>
    <row r="120" spans="1:20" s="186" customFormat="1" ht="13.8" thickBot="1" x14ac:dyDescent="0.3">
      <c r="A120" s="1"/>
      <c r="B120" s="7" t="s">
        <v>461</v>
      </c>
      <c r="C120" s="190"/>
      <c r="D120" s="190"/>
      <c r="E120" s="190"/>
      <c r="F120" s="190"/>
      <c r="G120" s="190"/>
      <c r="H120" s="185"/>
      <c r="I120" s="445">
        <f>SUM(I119:I119)</f>
        <v>45842</v>
      </c>
      <c r="J120" s="445">
        <f>SUM(J119:J119)</f>
        <v>46858</v>
      </c>
      <c r="M120" s="183"/>
      <c r="N120" s="183"/>
      <c r="O120" s="183"/>
      <c r="P120" s="183"/>
      <c r="Q120" s="183"/>
      <c r="R120" s="183"/>
      <c r="S120" s="183"/>
      <c r="T120" s="183"/>
    </row>
    <row r="121" spans="1:20" s="186" customFormat="1" ht="13.8" thickTop="1" x14ac:dyDescent="0.25">
      <c r="A121" s="183"/>
      <c r="B121" s="190"/>
      <c r="C121" s="190"/>
      <c r="D121" s="190"/>
      <c r="E121" s="190"/>
      <c r="F121" s="190"/>
      <c r="G121" s="190"/>
      <c r="H121" s="185"/>
      <c r="I121" s="190"/>
      <c r="J121" s="185"/>
      <c r="M121" s="183"/>
      <c r="N121" s="183"/>
      <c r="O121" s="183"/>
      <c r="P121" s="183"/>
      <c r="Q121" s="183"/>
      <c r="R121" s="183"/>
      <c r="S121" s="183"/>
      <c r="T121" s="183"/>
    </row>
    <row r="122" spans="1:20" x14ac:dyDescent="0.25">
      <c r="A122" s="167" t="s">
        <v>384</v>
      </c>
      <c r="H122" s="259"/>
      <c r="I122" s="207"/>
      <c r="J122" s="259"/>
    </row>
    <row r="123" spans="1:20" x14ac:dyDescent="0.25">
      <c r="A123" s="190" t="s">
        <v>441</v>
      </c>
      <c r="H123" s="186"/>
      <c r="I123" s="249">
        <f>I108</f>
        <v>2023</v>
      </c>
      <c r="J123" s="249">
        <f>J108</f>
        <v>2022</v>
      </c>
    </row>
    <row r="124" spans="1:20" x14ac:dyDescent="0.25">
      <c r="A124" s="190"/>
      <c r="H124" s="186"/>
      <c r="I124" s="212" t="str">
        <f>I109</f>
        <v>EUR</v>
      </c>
      <c r="J124" s="212" t="str">
        <f>J109</f>
        <v>EUR</v>
      </c>
    </row>
    <row r="125" spans="1:20" hidden="1" x14ac:dyDescent="0.25">
      <c r="A125" s="260" t="s">
        <v>510</v>
      </c>
      <c r="H125" s="186"/>
      <c r="I125" s="387">
        <v>0</v>
      </c>
      <c r="J125" s="199">
        <v>0</v>
      </c>
      <c r="K125" s="81" t="s">
        <v>595</v>
      </c>
    </row>
    <row r="126" spans="1:20" ht="27" customHeight="1" x14ac:dyDescent="0.25">
      <c r="A126" s="584" t="s">
        <v>314</v>
      </c>
      <c r="B126" s="584"/>
      <c r="C126" s="584"/>
      <c r="D126" s="584"/>
      <c r="E126" s="584"/>
      <c r="F126" s="584"/>
      <c r="G126" s="584"/>
      <c r="H126" s="584"/>
      <c r="I126" s="199">
        <f>pasivs!E32</f>
        <v>174309</v>
      </c>
      <c r="J126" s="199">
        <f>pasivs!G32</f>
        <v>122648</v>
      </c>
    </row>
    <row r="127" spans="1:20" ht="13.8" thickBot="1" x14ac:dyDescent="0.3">
      <c r="A127" s="261"/>
      <c r="B127" s="261"/>
      <c r="C127" s="261"/>
      <c r="D127" s="261"/>
      <c r="E127" s="261"/>
      <c r="H127" s="186"/>
      <c r="I127" s="258">
        <f>SUM(I125:I126)</f>
        <v>174309</v>
      </c>
      <c r="J127" s="258">
        <f>SUM(J125:J126)</f>
        <v>122648</v>
      </c>
    </row>
    <row r="128" spans="1:20" ht="13.8" thickTop="1" x14ac:dyDescent="0.25">
      <c r="A128" s="190"/>
    </row>
  </sheetData>
  <mergeCells count="48">
    <mergeCell ref="A92:C92"/>
    <mergeCell ref="F92:G92"/>
    <mergeCell ref="A118:D118"/>
    <mergeCell ref="A126:H126"/>
    <mergeCell ref="C82:D82"/>
    <mergeCell ref="E82:F82"/>
    <mergeCell ref="G82:H82"/>
    <mergeCell ref="A83:B83"/>
    <mergeCell ref="A84:C84"/>
    <mergeCell ref="A89:C89"/>
    <mergeCell ref="A90:C90"/>
    <mergeCell ref="A82:B82"/>
    <mergeCell ref="D84:F84"/>
    <mergeCell ref="A88:C88"/>
    <mergeCell ref="F87:G87"/>
    <mergeCell ref="B113:E113"/>
    <mergeCell ref="F88:G88"/>
    <mergeCell ref="F89:G89"/>
    <mergeCell ref="A87:C87"/>
    <mergeCell ref="E69:H69"/>
    <mergeCell ref="D72:H72"/>
    <mergeCell ref="E83:F83"/>
    <mergeCell ref="F90:G90"/>
    <mergeCell ref="A91:C91"/>
    <mergeCell ref="F91:G91"/>
    <mergeCell ref="I4:J4"/>
    <mergeCell ref="I20:J20"/>
    <mergeCell ref="I16:J16"/>
    <mergeCell ref="I43:J43"/>
    <mergeCell ref="I65:I66"/>
    <mergeCell ref="B60:I60"/>
    <mergeCell ref="G43:H43"/>
    <mergeCell ref="G56:H56"/>
    <mergeCell ref="D65:H66"/>
    <mergeCell ref="I56:J56"/>
    <mergeCell ref="A9:D9"/>
    <mergeCell ref="G20:H20"/>
    <mergeCell ref="G16:H16"/>
    <mergeCell ref="A63:J63"/>
    <mergeCell ref="A64:J64"/>
    <mergeCell ref="I83:J83"/>
    <mergeCell ref="C83:D83"/>
    <mergeCell ref="G83:H83"/>
    <mergeCell ref="I82:J82"/>
    <mergeCell ref="D67:H67"/>
    <mergeCell ref="D71:H71"/>
    <mergeCell ref="D68:H68"/>
    <mergeCell ref="D70:H70"/>
  </mergeCells>
  <phoneticPr fontId="0" type="noConversion"/>
  <pageMargins left="0.74803149606299213" right="0.74803149606299213" top="1.1811023622047245" bottom="0.78740157480314965" header="0.31496062992125984" footer="0.31496062992125984"/>
  <pageSetup paperSize="9" scale="99" firstPageNumber="14"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rowBreaks count="2" manualBreakCount="2">
    <brk id="61" max="9" man="1"/>
    <brk id="97" max="9"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R97"/>
  <sheetViews>
    <sheetView view="pageBreakPreview" topLeftCell="A84" zoomScaleNormal="130" zoomScaleSheetLayoutView="100" workbookViewId="0">
      <selection activeCell="H16" sqref="H16"/>
    </sheetView>
  </sheetViews>
  <sheetFormatPr defaultColWidth="8.88671875" defaultRowHeight="13.2" x14ac:dyDescent="0.25"/>
  <cols>
    <col min="1" max="2" width="5.6640625" style="265" customWidth="1"/>
    <col min="3" max="3" width="8.33203125" style="265" customWidth="1"/>
    <col min="4" max="5" width="5.6640625" style="265" customWidth="1"/>
    <col min="6" max="6" width="13.33203125" style="265" customWidth="1"/>
    <col min="7" max="7" width="13.6640625" style="265" customWidth="1"/>
    <col min="8" max="8" width="13.44140625" style="265" customWidth="1"/>
    <col min="9" max="9" width="14.109375" style="266" customWidth="1"/>
    <col min="10" max="11" width="9.109375" style="267" customWidth="1"/>
    <col min="12" max="16384" width="8.88671875" style="265"/>
  </cols>
  <sheetData>
    <row r="1" spans="1:18" ht="15.6" x14ac:dyDescent="0.3">
      <c r="A1" s="263" t="s">
        <v>403</v>
      </c>
      <c r="B1" s="264"/>
      <c r="C1" s="264"/>
      <c r="D1" s="264"/>
      <c r="E1" s="264"/>
      <c r="F1" s="264"/>
      <c r="G1" s="264"/>
    </row>
    <row r="3" spans="1:18" x14ac:dyDescent="0.25">
      <c r="A3" s="167" t="s">
        <v>374</v>
      </c>
    </row>
    <row r="4" spans="1:18" x14ac:dyDescent="0.25">
      <c r="A4" s="266" t="s">
        <v>445</v>
      </c>
    </row>
    <row r="5" spans="1:18" x14ac:dyDescent="0.25">
      <c r="A5" s="265" t="s">
        <v>536</v>
      </c>
    </row>
    <row r="6" spans="1:18" x14ac:dyDescent="0.25">
      <c r="A6" t="s">
        <v>348</v>
      </c>
    </row>
    <row r="7" spans="1:18" x14ac:dyDescent="0.25">
      <c r="A7" s="265" t="s">
        <v>498</v>
      </c>
    </row>
    <row r="8" spans="1:18" x14ac:dyDescent="0.25">
      <c r="A8" s="266"/>
      <c r="J8" s="267" t="s">
        <v>446</v>
      </c>
    </row>
    <row r="9" spans="1:18" x14ac:dyDescent="0.25">
      <c r="A9" s="266" t="s">
        <v>423</v>
      </c>
      <c r="B9" s="266"/>
      <c r="H9" s="268">
        <f>aktivs!E3</f>
        <v>2023</v>
      </c>
      <c r="I9" s="268">
        <f>aktivs!G3</f>
        <v>2022</v>
      </c>
      <c r="J9" s="267" t="s">
        <v>447</v>
      </c>
    </row>
    <row r="10" spans="1:18" x14ac:dyDescent="0.25">
      <c r="H10" s="269" t="s">
        <v>477</v>
      </c>
      <c r="I10" s="322" t="s">
        <v>477</v>
      </c>
    </row>
    <row r="11" spans="1:18" ht="13.35" customHeight="1" x14ac:dyDescent="0.25">
      <c r="B11" s="593" t="s">
        <v>609</v>
      </c>
      <c r="C11" s="594"/>
      <c r="D11" s="594"/>
      <c r="E11" s="594"/>
      <c r="F11" s="594"/>
      <c r="G11" s="594"/>
      <c r="H11" s="411">
        <f>1481920+2737274</f>
        <v>4219194</v>
      </c>
      <c r="I11" s="411">
        <v>3126731</v>
      </c>
    </row>
    <row r="12" spans="1:18" x14ac:dyDescent="0.25">
      <c r="B12" s="593" t="s">
        <v>259</v>
      </c>
      <c r="C12" s="593"/>
      <c r="D12" s="593"/>
      <c r="E12" s="593"/>
      <c r="F12" s="593"/>
      <c r="G12" s="593"/>
      <c r="H12" s="332">
        <v>16642</v>
      </c>
      <c r="I12" s="332">
        <v>18082</v>
      </c>
    </row>
    <row r="13" spans="1:18" x14ac:dyDescent="0.25">
      <c r="B13" s="270" t="s">
        <v>53</v>
      </c>
      <c r="C13" s="270"/>
      <c r="D13" s="270"/>
      <c r="E13" s="270"/>
      <c r="F13" s="270"/>
      <c r="G13" s="270"/>
      <c r="H13" s="332">
        <v>96726</v>
      </c>
      <c r="I13" s="332">
        <v>79262</v>
      </c>
    </row>
    <row r="14" spans="1:18" x14ac:dyDescent="0.25">
      <c r="B14" s="270" t="s">
        <v>54</v>
      </c>
      <c r="C14" s="270"/>
      <c r="D14" s="270"/>
      <c r="E14" s="270"/>
      <c r="F14" s="270"/>
      <c r="G14" s="270"/>
      <c r="H14" s="332">
        <v>7404</v>
      </c>
      <c r="I14" s="332">
        <v>48023</v>
      </c>
    </row>
    <row r="15" spans="1:18" ht="14.4" x14ac:dyDescent="0.3">
      <c r="B15" s="306" t="s">
        <v>229</v>
      </c>
      <c r="C15" s="270"/>
      <c r="D15" s="270"/>
      <c r="E15" s="270"/>
      <c r="F15" s="270"/>
      <c r="G15" s="270"/>
      <c r="H15" s="332">
        <f>5149199-2737274</f>
        <v>2411925</v>
      </c>
      <c r="I15" s="332">
        <v>1947856</v>
      </c>
      <c r="R15" s="369"/>
    </row>
    <row r="16" spans="1:18" ht="13.8" thickBot="1" x14ac:dyDescent="0.3">
      <c r="A16" s="266"/>
      <c r="B16" s="266" t="s">
        <v>448</v>
      </c>
      <c r="C16" s="266"/>
      <c r="D16" s="266"/>
      <c r="E16" s="266"/>
      <c r="F16" s="266"/>
      <c r="H16" s="331">
        <f>SUM(H11:H15)</f>
        <v>6751891</v>
      </c>
      <c r="I16" s="331">
        <f>SUM(I11:I15)</f>
        <v>5219954</v>
      </c>
      <c r="J16" s="271" t="b">
        <f>H16='P vai Z aprekins'!G8</f>
        <v>1</v>
      </c>
      <c r="K16" s="271" t="b">
        <f>I16='P vai Z aprekins'!I8</f>
        <v>1</v>
      </c>
    </row>
    <row r="17" spans="1:16" ht="14.4" hidden="1" customHeight="1" x14ac:dyDescent="0.25">
      <c r="B17" s="266"/>
      <c r="C17" s="266"/>
      <c r="D17" s="266"/>
      <c r="E17" s="266"/>
      <c r="F17" s="266"/>
      <c r="H17" s="273">
        <f>H9</f>
        <v>2023</v>
      </c>
      <c r="I17" s="268">
        <f>I9</f>
        <v>2022</v>
      </c>
    </row>
    <row r="18" spans="1:16" ht="15" hidden="1" customHeight="1" x14ac:dyDescent="0.25">
      <c r="A18" s="266" t="s">
        <v>449</v>
      </c>
      <c r="H18" s="274" t="str">
        <f>H10</f>
        <v>EUR</v>
      </c>
      <c r="I18" s="269" t="str">
        <f>I10</f>
        <v>EUR</v>
      </c>
    </row>
    <row r="19" spans="1:16" ht="15" hidden="1" customHeight="1" x14ac:dyDescent="0.25">
      <c r="B19" s="265" t="s">
        <v>450</v>
      </c>
      <c r="F19" s="265" t="s">
        <v>33</v>
      </c>
      <c r="H19" s="275">
        <f>H16</f>
        <v>6751891</v>
      </c>
      <c r="I19" s="275">
        <f>I11</f>
        <v>3126731</v>
      </c>
    </row>
    <row r="20" spans="1:16" ht="15" hidden="1" customHeight="1" thickBot="1" x14ac:dyDescent="0.3">
      <c r="A20" s="266"/>
      <c r="B20" s="266" t="str">
        <f>B16</f>
        <v>Kopā</v>
      </c>
      <c r="C20" s="266"/>
      <c r="D20" s="266"/>
      <c r="E20" s="266"/>
      <c r="F20" s="266"/>
      <c r="H20" s="276">
        <f>SUM(H19:H19)</f>
        <v>6751891</v>
      </c>
      <c r="I20" s="276">
        <f>SUM(I19:I19)</f>
        <v>3126731</v>
      </c>
      <c r="J20" s="271"/>
      <c r="K20" s="271"/>
      <c r="L20" s="266"/>
    </row>
    <row r="21" spans="1:16" ht="13.8" thickTop="1" x14ac:dyDescent="0.25">
      <c r="A21" s="368"/>
      <c r="B21" s="368"/>
      <c r="C21" s="368"/>
      <c r="D21" s="368"/>
      <c r="E21" s="368"/>
      <c r="F21" s="368"/>
      <c r="G21" s="368"/>
      <c r="H21" s="278"/>
      <c r="I21" s="278"/>
      <c r="L21" s="266"/>
    </row>
    <row r="22" spans="1:16" x14ac:dyDescent="0.25">
      <c r="A22" s="167" t="s">
        <v>375</v>
      </c>
      <c r="G22" s="279"/>
      <c r="H22" s="280"/>
      <c r="I22" s="281"/>
      <c r="L22" s="282"/>
    </row>
    <row r="23" spans="1:16" x14ac:dyDescent="0.25">
      <c r="A23" s="266"/>
      <c r="G23" s="279"/>
      <c r="H23" s="280"/>
      <c r="I23" s="281"/>
      <c r="L23" s="282"/>
    </row>
    <row r="24" spans="1:16" x14ac:dyDescent="0.25">
      <c r="A24" s="265" t="s">
        <v>451</v>
      </c>
      <c r="G24" s="279"/>
      <c r="H24" s="280"/>
      <c r="I24" s="281"/>
      <c r="K24" s="283"/>
      <c r="L24" s="282"/>
    </row>
    <row r="25" spans="1:16" x14ac:dyDescent="0.25">
      <c r="A25" s="265" t="s">
        <v>452</v>
      </c>
      <c r="G25" s="279"/>
      <c r="H25" s="280"/>
      <c r="I25" s="281"/>
      <c r="K25" s="283"/>
      <c r="L25" s="282"/>
    </row>
    <row r="26" spans="1:16" x14ac:dyDescent="0.25">
      <c r="H26" s="268">
        <f>H9</f>
        <v>2023</v>
      </c>
      <c r="I26" s="268">
        <f>I9</f>
        <v>2022</v>
      </c>
    </row>
    <row r="27" spans="1:16" x14ac:dyDescent="0.25">
      <c r="B27" s="266" t="s">
        <v>453</v>
      </c>
      <c r="C27" s="266"/>
      <c r="D27" s="266"/>
      <c r="H27" s="274" t="str">
        <f>H18</f>
        <v>EUR</v>
      </c>
      <c r="I27" s="269" t="str">
        <f>I18</f>
        <v>EUR</v>
      </c>
    </row>
    <row r="28" spans="1:16" x14ac:dyDescent="0.25">
      <c r="B28" t="s">
        <v>189</v>
      </c>
      <c r="H28" s="333">
        <v>9428</v>
      </c>
      <c r="I28" s="333">
        <v>2412</v>
      </c>
      <c r="L28" s="266"/>
      <c r="M28" s="266"/>
      <c r="N28" s="266"/>
      <c r="O28" s="266"/>
      <c r="P28" s="266"/>
    </row>
    <row r="29" spans="1:16" x14ac:dyDescent="0.25">
      <c r="B29" s="265" t="s">
        <v>507</v>
      </c>
      <c r="H29" s="334">
        <v>1979396</v>
      </c>
      <c r="I29" s="334">
        <v>2060478</v>
      </c>
      <c r="L29" s="266"/>
      <c r="M29" s="266"/>
      <c r="N29" s="266"/>
      <c r="O29" s="266"/>
      <c r="P29" s="266"/>
    </row>
    <row r="30" spans="1:16" x14ac:dyDescent="0.25">
      <c r="B30" s="592" t="s">
        <v>20</v>
      </c>
      <c r="C30" s="595"/>
      <c r="D30" s="595"/>
      <c r="E30" s="595"/>
      <c r="F30" s="595"/>
      <c r="H30" s="334">
        <v>1166067</v>
      </c>
      <c r="I30" s="334">
        <v>1072270</v>
      </c>
      <c r="L30" s="266"/>
      <c r="M30" s="266"/>
      <c r="N30" s="266"/>
      <c r="O30" s="266"/>
      <c r="P30" s="266"/>
    </row>
    <row r="31" spans="1:16" x14ac:dyDescent="0.25">
      <c r="B31" t="s">
        <v>364</v>
      </c>
      <c r="H31" s="334">
        <v>272628</v>
      </c>
      <c r="I31" s="334">
        <v>251344</v>
      </c>
      <c r="L31" s="266"/>
      <c r="M31" s="266"/>
      <c r="N31" s="266"/>
      <c r="O31" s="282"/>
      <c r="P31" s="282"/>
    </row>
    <row r="32" spans="1:16" x14ac:dyDescent="0.25">
      <c r="B32" s="265" t="s">
        <v>454</v>
      </c>
      <c r="H32" s="334">
        <v>515910</v>
      </c>
      <c r="I32" s="334">
        <v>450051</v>
      </c>
      <c r="L32" s="266"/>
      <c r="M32" s="266"/>
      <c r="N32" s="266"/>
      <c r="O32" s="282"/>
      <c r="P32" s="282"/>
    </row>
    <row r="33" spans="1:16" x14ac:dyDescent="0.25">
      <c r="B33" s="265" t="s">
        <v>19</v>
      </c>
      <c r="H33" s="334">
        <v>2042211</v>
      </c>
      <c r="I33" s="334">
        <v>1207701</v>
      </c>
      <c r="L33" s="266"/>
      <c r="M33" s="266"/>
      <c r="N33" s="266"/>
      <c r="O33" s="282"/>
      <c r="P33" s="282"/>
    </row>
    <row r="34" spans="1:16" x14ac:dyDescent="0.25">
      <c r="B34" t="s">
        <v>230</v>
      </c>
      <c r="H34" s="334">
        <v>56268</v>
      </c>
      <c r="I34" s="334">
        <v>32046</v>
      </c>
      <c r="L34" s="266"/>
      <c r="M34" s="266"/>
      <c r="N34" s="266"/>
      <c r="O34" s="282"/>
      <c r="P34" s="282"/>
    </row>
    <row r="35" spans="1:16" x14ac:dyDescent="0.25">
      <c r="B35" s="265" t="s">
        <v>21</v>
      </c>
      <c r="H35" s="334">
        <v>33948</v>
      </c>
      <c r="I35" s="334">
        <v>29036</v>
      </c>
      <c r="L35" s="266"/>
      <c r="M35" s="266"/>
      <c r="N35" s="266"/>
      <c r="O35" s="282"/>
      <c r="P35" s="282"/>
    </row>
    <row r="36" spans="1:16" x14ac:dyDescent="0.25">
      <c r="B36" s="265" t="s">
        <v>22</v>
      </c>
      <c r="H36" s="334">
        <v>372</v>
      </c>
      <c r="I36" s="334">
        <v>369</v>
      </c>
      <c r="L36" s="266"/>
      <c r="M36" s="266"/>
      <c r="N36" s="266"/>
      <c r="O36" s="282"/>
      <c r="P36" s="282"/>
    </row>
    <row r="37" spans="1:16" ht="12.6" customHeight="1" x14ac:dyDescent="0.25">
      <c r="B37" s="265" t="s">
        <v>50</v>
      </c>
      <c r="H37" s="334">
        <v>17306</v>
      </c>
      <c r="I37" s="334">
        <v>12593</v>
      </c>
      <c r="L37" s="266"/>
      <c r="M37" s="266"/>
      <c r="N37" s="266"/>
      <c r="O37" s="282"/>
      <c r="P37" s="282"/>
    </row>
    <row r="38" spans="1:16" hidden="1" x14ac:dyDescent="0.25">
      <c r="H38" s="284"/>
      <c r="I38" s="284"/>
      <c r="L38" s="266"/>
      <c r="M38" s="266"/>
      <c r="N38" s="266"/>
      <c r="O38" s="266"/>
      <c r="P38" s="282"/>
    </row>
    <row r="39" spans="1:16" ht="13.8" thickBot="1" x14ac:dyDescent="0.3">
      <c r="A39" s="266"/>
      <c r="B39" s="266" t="str">
        <f>B20</f>
        <v>Kopā</v>
      </c>
      <c r="C39" s="266"/>
      <c r="D39" s="266"/>
      <c r="E39" s="266"/>
      <c r="F39" s="266"/>
      <c r="H39" s="331">
        <f>SUM(H28:H38)</f>
        <v>6093534</v>
      </c>
      <c r="I39" s="331">
        <f>SUM(I28:I38)</f>
        <v>5118300</v>
      </c>
      <c r="J39" s="271" t="b">
        <f>H39='P vai Z aprekins'!G10</f>
        <v>1</v>
      </c>
      <c r="K39" s="271" t="b">
        <f>I39='P vai Z aprekins'!I10</f>
        <v>1</v>
      </c>
    </row>
    <row r="40" spans="1:16" ht="13.8" thickTop="1" x14ac:dyDescent="0.25">
      <c r="A40" s="285"/>
      <c r="B40" s="277"/>
      <c r="C40" s="277"/>
      <c r="D40" s="277"/>
      <c r="E40" s="277"/>
      <c r="F40" s="286"/>
      <c r="G40" s="286"/>
      <c r="H40" s="286"/>
      <c r="I40" s="286"/>
    </row>
    <row r="41" spans="1:16" x14ac:dyDescent="0.25">
      <c r="A41" s="167" t="s">
        <v>376</v>
      </c>
      <c r="G41" s="279"/>
      <c r="H41" s="280"/>
      <c r="I41" s="281"/>
    </row>
    <row r="42" spans="1:16" x14ac:dyDescent="0.25">
      <c r="A42" s="266" t="s">
        <v>425</v>
      </c>
      <c r="G42" s="279"/>
      <c r="H42" s="280"/>
      <c r="I42" s="281"/>
    </row>
    <row r="43" spans="1:16" x14ac:dyDescent="0.25">
      <c r="H43" s="268">
        <f>H9</f>
        <v>2023</v>
      </c>
      <c r="I43" s="268">
        <f>I9</f>
        <v>2022</v>
      </c>
    </row>
    <row r="44" spans="1:16" x14ac:dyDescent="0.25">
      <c r="B44" s="266" t="s">
        <v>453</v>
      </c>
      <c r="C44" s="266"/>
      <c r="D44" s="266"/>
      <c r="H44" s="274" t="str">
        <f>H27</f>
        <v>EUR</v>
      </c>
      <c r="I44" s="269" t="str">
        <f>I27</f>
        <v>EUR</v>
      </c>
    </row>
    <row r="45" spans="1:16" x14ac:dyDescent="0.25">
      <c r="B45" s="598" t="s">
        <v>194</v>
      </c>
      <c r="C45" s="598"/>
      <c r="D45" s="598"/>
      <c r="E45" s="598"/>
      <c r="F45" s="598"/>
      <c r="G45" s="598"/>
      <c r="H45" s="339">
        <v>2850</v>
      </c>
      <c r="I45" s="339">
        <v>2055</v>
      </c>
    </row>
    <row r="46" spans="1:16" x14ac:dyDescent="0.25">
      <c r="B46" s="598" t="s">
        <v>521</v>
      </c>
      <c r="C46" s="598"/>
      <c r="D46" s="598"/>
      <c r="E46" s="598"/>
      <c r="F46" s="598"/>
      <c r="G46" s="598"/>
      <c r="H46" s="339">
        <v>3255</v>
      </c>
      <c r="I46" s="339">
        <v>2959</v>
      </c>
    </row>
    <row r="47" spans="1:16" x14ac:dyDescent="0.25">
      <c r="B47" s="592" t="s">
        <v>195</v>
      </c>
      <c r="C47" s="595"/>
      <c r="D47" s="595"/>
      <c r="E47" s="595"/>
      <c r="F47" s="595"/>
      <c r="G47" s="595"/>
      <c r="H47" s="284">
        <v>701</v>
      </c>
      <c r="I47" s="284">
        <v>602</v>
      </c>
    </row>
    <row r="48" spans="1:16" ht="13.8" thickBot="1" x14ac:dyDescent="0.3">
      <c r="A48" s="266"/>
      <c r="B48" s="266" t="str">
        <f>B39</f>
        <v>Kopā</v>
      </c>
      <c r="C48" s="266"/>
      <c r="D48" s="266"/>
      <c r="E48" s="266"/>
      <c r="F48" s="266"/>
      <c r="H48" s="287">
        <f>SUM(H45:H47)</f>
        <v>6806</v>
      </c>
      <c r="I48" s="344">
        <f>SUM(I45:I47)</f>
        <v>5616</v>
      </c>
      <c r="J48" s="271" t="b">
        <f>H48='P vai Z aprekins'!G12</f>
        <v>1</v>
      </c>
      <c r="K48" s="271" t="b">
        <f>I48='P vai Z aprekins'!I12</f>
        <v>1</v>
      </c>
    </row>
    <row r="49" spans="1:11" ht="13.2" customHeight="1" thickTop="1" x14ac:dyDescent="0.25">
      <c r="A49" s="277"/>
      <c r="B49" s="286"/>
      <c r="C49" s="286"/>
      <c r="D49" s="286"/>
      <c r="E49" s="286"/>
      <c r="F49" s="286"/>
      <c r="G49" s="288"/>
      <c r="H49" s="289"/>
      <c r="I49" s="288"/>
    </row>
    <row r="50" spans="1:11" x14ac:dyDescent="0.25">
      <c r="A50" s="167" t="s">
        <v>377</v>
      </c>
      <c r="B50" s="286"/>
      <c r="C50" s="286"/>
      <c r="D50" s="286"/>
      <c r="E50" s="286"/>
      <c r="F50" s="286"/>
      <c r="G50" s="288"/>
      <c r="H50" s="289"/>
      <c r="I50" s="288"/>
    </row>
    <row r="51" spans="1:11" x14ac:dyDescent="0.25">
      <c r="A51" s="266" t="s">
        <v>426</v>
      </c>
      <c r="G51" s="279"/>
      <c r="H51" s="280"/>
      <c r="I51" s="281"/>
    </row>
    <row r="52" spans="1:11" x14ac:dyDescent="0.25">
      <c r="H52" s="268">
        <f>H9</f>
        <v>2023</v>
      </c>
      <c r="I52" s="268">
        <f>I9</f>
        <v>2022</v>
      </c>
    </row>
    <row r="53" spans="1:11" x14ac:dyDescent="0.25">
      <c r="B53" s="266" t="s">
        <v>453</v>
      </c>
      <c r="C53" s="266"/>
      <c r="H53" s="274" t="str">
        <f>H44</f>
        <v>EUR</v>
      </c>
      <c r="I53" s="269" t="str">
        <f>I44</f>
        <v>EUR</v>
      </c>
    </row>
    <row r="54" spans="1:11" x14ac:dyDescent="0.25">
      <c r="B54" s="265" t="s">
        <v>522</v>
      </c>
      <c r="H54" s="333">
        <v>204528</v>
      </c>
      <c r="I54" s="333">
        <v>129698</v>
      </c>
    </row>
    <row r="55" spans="1:11" x14ac:dyDescent="0.25">
      <c r="B55" s="265" t="s">
        <v>523</v>
      </c>
      <c r="H55" s="333">
        <v>47142</v>
      </c>
      <c r="I55" s="333">
        <v>30481</v>
      </c>
      <c r="J55" s="267">
        <v>23.99</v>
      </c>
      <c r="K55" s="267">
        <v>24.09</v>
      </c>
    </row>
    <row r="56" spans="1:11" x14ac:dyDescent="0.25">
      <c r="B56" s="265" t="s">
        <v>55</v>
      </c>
      <c r="H56" s="333">
        <v>256</v>
      </c>
      <c r="I56" s="333">
        <v>256</v>
      </c>
    </row>
    <row r="57" spans="1:11" x14ac:dyDescent="0.25">
      <c r="B57" s="265" t="s">
        <v>524</v>
      </c>
      <c r="H57" s="333">
        <v>2340</v>
      </c>
      <c r="I57" s="333">
        <v>1345</v>
      </c>
    </row>
    <row r="58" spans="1:11" x14ac:dyDescent="0.25">
      <c r="B58" s="265" t="s">
        <v>529</v>
      </c>
      <c r="H58" s="333">
        <v>320</v>
      </c>
      <c r="I58" s="333">
        <v>196</v>
      </c>
    </row>
    <row r="59" spans="1:11" ht="0.6" customHeight="1" x14ac:dyDescent="0.25">
      <c r="B59" s="265" t="s">
        <v>525</v>
      </c>
      <c r="H59" s="333"/>
      <c r="I59" s="333"/>
    </row>
    <row r="60" spans="1:11" x14ac:dyDescent="0.25">
      <c r="B60" s="265" t="s">
        <v>526</v>
      </c>
      <c r="H60" s="333">
        <v>2256</v>
      </c>
      <c r="I60" s="333">
        <v>1975</v>
      </c>
    </row>
    <row r="61" spans="1:11" ht="12" customHeight="1" x14ac:dyDescent="0.25">
      <c r="B61" s="265" t="s">
        <v>56</v>
      </c>
      <c r="H61" s="333">
        <v>12491</v>
      </c>
      <c r="I61" s="333">
        <v>11115</v>
      </c>
    </row>
    <row r="62" spans="1:11" x14ac:dyDescent="0.25">
      <c r="B62" s="265" t="s">
        <v>527</v>
      </c>
      <c r="H62" s="333">
        <v>1129</v>
      </c>
      <c r="I62" s="333">
        <v>973</v>
      </c>
    </row>
    <row r="63" spans="1:11" x14ac:dyDescent="0.25">
      <c r="B63" s="265" t="s">
        <v>28</v>
      </c>
      <c r="H63" s="333">
        <v>8629</v>
      </c>
      <c r="I63" s="333"/>
    </row>
    <row r="64" spans="1:11" x14ac:dyDescent="0.25">
      <c r="B64" s="265" t="s">
        <v>528</v>
      </c>
      <c r="H64" s="333">
        <v>3908</v>
      </c>
      <c r="I64" s="333">
        <v>2249</v>
      </c>
    </row>
    <row r="65" spans="1:11" x14ac:dyDescent="0.25">
      <c r="B65" s="168" t="s">
        <v>196</v>
      </c>
      <c r="H65" s="333">
        <v>2900</v>
      </c>
      <c r="I65" s="333">
        <v>2300</v>
      </c>
    </row>
    <row r="66" spans="1:11" x14ac:dyDescent="0.25">
      <c r="B66" s="265" t="s">
        <v>57</v>
      </c>
      <c r="H66" s="333">
        <v>1875</v>
      </c>
      <c r="I66" s="333">
        <v>1798</v>
      </c>
    </row>
    <row r="67" spans="1:11" x14ac:dyDescent="0.25">
      <c r="B67" t="s">
        <v>365</v>
      </c>
      <c r="H67" s="333">
        <v>2677</v>
      </c>
      <c r="I67" s="333">
        <v>671</v>
      </c>
    </row>
    <row r="68" spans="1:11" x14ac:dyDescent="0.25">
      <c r="B68" s="592" t="s">
        <v>265</v>
      </c>
      <c r="C68" s="595"/>
      <c r="D68" s="595"/>
      <c r="E68" s="595"/>
      <c r="F68" s="595"/>
      <c r="H68" s="333">
        <v>7938</v>
      </c>
      <c r="I68" s="333">
        <v>32639</v>
      </c>
    </row>
    <row r="69" spans="1:11" x14ac:dyDescent="0.25">
      <c r="B69" s="265" t="s">
        <v>455</v>
      </c>
      <c r="H69" s="334">
        <v>16281</v>
      </c>
      <c r="I69" s="334">
        <v>18007</v>
      </c>
    </row>
    <row r="70" spans="1:11" ht="13.8" thickBot="1" x14ac:dyDescent="0.3">
      <c r="A70" s="266"/>
      <c r="B70" s="266" t="str">
        <f>B48</f>
        <v>Kopā</v>
      </c>
      <c r="C70" s="266"/>
      <c r="D70" s="266"/>
      <c r="E70" s="266"/>
      <c r="F70" s="266"/>
      <c r="H70" s="331">
        <f>SUM(H54:H69)</f>
        <v>314670</v>
      </c>
      <c r="I70" s="331">
        <f>SUM(I54:I69)</f>
        <v>233703</v>
      </c>
      <c r="J70" s="271" t="b">
        <f>H70='P vai Z aprekins'!G13</f>
        <v>1</v>
      </c>
      <c r="K70" s="271" t="b">
        <f>I70='P vai Z aprekins'!I13</f>
        <v>1</v>
      </c>
    </row>
    <row r="71" spans="1:11" ht="13.8" thickTop="1" x14ac:dyDescent="0.25">
      <c r="A71" s="277"/>
      <c r="B71" s="266"/>
      <c r="C71" s="266"/>
      <c r="D71" s="266"/>
      <c r="E71" s="266"/>
      <c r="F71" s="266"/>
      <c r="G71" s="272"/>
      <c r="H71" s="272"/>
      <c r="I71" s="272"/>
    </row>
    <row r="72" spans="1:11" x14ac:dyDescent="0.25">
      <c r="A72" s="167" t="s">
        <v>378</v>
      </c>
      <c r="B72" s="266"/>
      <c r="C72" s="266"/>
      <c r="D72" s="266"/>
      <c r="E72" s="266"/>
      <c r="F72" s="266"/>
      <c r="G72" s="272"/>
      <c r="H72" s="272"/>
      <c r="I72" s="272"/>
    </row>
    <row r="73" spans="1:11" x14ac:dyDescent="0.25">
      <c r="A73" s="266" t="s">
        <v>457</v>
      </c>
      <c r="B73" s="266"/>
      <c r="C73" s="266"/>
      <c r="D73" s="266"/>
      <c r="E73" s="266"/>
      <c r="F73" s="266"/>
      <c r="G73" s="272"/>
    </row>
    <row r="74" spans="1:11" x14ac:dyDescent="0.25">
      <c r="A74" s="277"/>
      <c r="C74" s="266"/>
      <c r="D74" s="266"/>
      <c r="E74" s="266"/>
      <c r="F74" s="266"/>
      <c r="G74" s="272"/>
      <c r="H74" s="273">
        <f>H9</f>
        <v>2023</v>
      </c>
      <c r="I74" s="273">
        <f>I9</f>
        <v>2022</v>
      </c>
    </row>
    <row r="75" spans="1:11" x14ac:dyDescent="0.25">
      <c r="A75" s="277"/>
      <c r="B75" s="266" t="s">
        <v>458</v>
      </c>
      <c r="C75" s="266"/>
      <c r="D75" s="266"/>
      <c r="E75" s="266"/>
      <c r="F75" s="266"/>
      <c r="G75" s="272"/>
      <c r="H75" s="274" t="s">
        <v>477</v>
      </c>
      <c r="I75" s="269" t="s">
        <v>477</v>
      </c>
    </row>
    <row r="76" spans="1:11" ht="12.6" customHeight="1" x14ac:dyDescent="0.25">
      <c r="A76" s="277"/>
      <c r="B76" s="290" t="s">
        <v>42</v>
      </c>
      <c r="C76" s="290"/>
      <c r="D76" s="290"/>
      <c r="E76" s="266"/>
      <c r="F76" s="266"/>
      <c r="G76" s="272"/>
      <c r="H76" s="333">
        <v>268799</v>
      </c>
      <c r="I76" s="333">
        <v>250055</v>
      </c>
    </row>
    <row r="77" spans="1:11" ht="12.6" customHeight="1" x14ac:dyDescent="0.25">
      <c r="A77" s="277"/>
      <c r="B77" s="290" t="s">
        <v>23</v>
      </c>
      <c r="C77" s="290"/>
      <c r="D77" s="290"/>
      <c r="E77" s="266"/>
      <c r="F77" s="266"/>
      <c r="G77" s="272"/>
      <c r="H77" s="333">
        <v>107948</v>
      </c>
      <c r="I77" s="333">
        <v>14732</v>
      </c>
    </row>
    <row r="78" spans="1:11" ht="12.6" customHeight="1" x14ac:dyDescent="0.25">
      <c r="A78" s="277"/>
      <c r="B78" s="596" t="s">
        <v>260</v>
      </c>
      <c r="C78" s="597"/>
      <c r="D78" s="597"/>
      <c r="E78" s="597"/>
      <c r="F78" s="597"/>
      <c r="G78" s="597"/>
      <c r="H78" s="333"/>
      <c r="I78" s="333">
        <v>0</v>
      </c>
    </row>
    <row r="79" spans="1:11" ht="12.6" customHeight="1" x14ac:dyDescent="0.25">
      <c r="A79" s="277"/>
      <c r="B79" t="s">
        <v>261</v>
      </c>
      <c r="C79" s="266"/>
      <c r="D79" s="266"/>
      <c r="E79" s="266"/>
      <c r="F79" s="266"/>
      <c r="G79" s="272"/>
      <c r="H79" s="333">
        <v>517</v>
      </c>
      <c r="I79" s="333">
        <v>597</v>
      </c>
    </row>
    <row r="80" spans="1:11" ht="12.6" customHeight="1" x14ac:dyDescent="0.25">
      <c r="A80" s="277"/>
      <c r="B80" s="419" t="s">
        <v>624</v>
      </c>
      <c r="C80" s="1"/>
      <c r="D80" s="1"/>
      <c r="E80" s="266"/>
      <c r="F80" s="266"/>
      <c r="G80" s="272"/>
      <c r="H80" s="333">
        <v>152</v>
      </c>
      <c r="I80" s="333">
        <v>22</v>
      </c>
    </row>
    <row r="81" spans="1:11" ht="12.6" customHeight="1" x14ac:dyDescent="0.25">
      <c r="A81" s="277"/>
      <c r="B81" s="592" t="s">
        <v>628</v>
      </c>
      <c r="C81" s="592"/>
      <c r="D81" s="592"/>
      <c r="E81" s="592"/>
      <c r="F81" s="592"/>
      <c r="G81" s="272"/>
      <c r="H81" s="333">
        <v>43151</v>
      </c>
      <c r="I81" s="333">
        <v>27005</v>
      </c>
    </row>
    <row r="82" spans="1:11" ht="13.8" thickBot="1" x14ac:dyDescent="0.3">
      <c r="A82" s="277"/>
      <c r="B82" s="266" t="s">
        <v>448</v>
      </c>
      <c r="C82" s="266"/>
      <c r="D82" s="266"/>
      <c r="E82" s="266"/>
      <c r="F82" s="266"/>
      <c r="G82" s="272"/>
      <c r="H82" s="331">
        <f>SUM(H76:H81)</f>
        <v>420567</v>
      </c>
      <c r="I82" s="331">
        <f>SUM(I76:I81)</f>
        <v>292411</v>
      </c>
      <c r="J82" s="267" t="b">
        <f>H82='P vai Z aprekins'!G14</f>
        <v>1</v>
      </c>
      <c r="K82" s="267" t="b">
        <f>I82='P vai Z aprekins'!I14</f>
        <v>1</v>
      </c>
    </row>
    <row r="83" spans="1:11" ht="13.8" thickTop="1" x14ac:dyDescent="0.25">
      <c r="A83" s="277"/>
      <c r="B83" s="266"/>
      <c r="C83" s="266"/>
      <c r="D83" s="266"/>
      <c r="E83" s="266"/>
      <c r="F83" s="266"/>
      <c r="G83" s="272"/>
      <c r="H83" s="291"/>
      <c r="I83" s="272"/>
    </row>
    <row r="84" spans="1:11" x14ac:dyDescent="0.25">
      <c r="A84" s="167" t="s">
        <v>337</v>
      </c>
      <c r="B84" s="266"/>
      <c r="C84" s="266"/>
      <c r="D84" s="266"/>
      <c r="E84" s="266"/>
      <c r="F84" s="266"/>
      <c r="G84" s="272"/>
      <c r="H84" s="272"/>
      <c r="I84" s="272"/>
    </row>
    <row r="85" spans="1:11" x14ac:dyDescent="0.25">
      <c r="A85" s="266" t="s">
        <v>459</v>
      </c>
      <c r="B85" s="266"/>
      <c r="C85" s="266"/>
      <c r="D85" s="266"/>
      <c r="E85" s="266"/>
      <c r="F85" s="266"/>
      <c r="G85" s="272"/>
    </row>
    <row r="86" spans="1:11" x14ac:dyDescent="0.25">
      <c r="A86" s="277"/>
      <c r="C86" s="266"/>
      <c r="D86" s="266"/>
      <c r="E86" s="266"/>
      <c r="F86" s="266"/>
      <c r="G86" s="272"/>
      <c r="H86" s="273">
        <f>H9</f>
        <v>2023</v>
      </c>
      <c r="I86" s="273">
        <f>I9</f>
        <v>2022</v>
      </c>
    </row>
    <row r="87" spans="1:11" x14ac:dyDescent="0.25">
      <c r="A87" s="277"/>
      <c r="B87" s="266" t="s">
        <v>460</v>
      </c>
      <c r="C87" s="266"/>
      <c r="D87" s="266"/>
      <c r="E87" s="266"/>
      <c r="F87" s="266"/>
      <c r="G87" s="272"/>
      <c r="H87" s="274" t="s">
        <v>477</v>
      </c>
      <c r="I87" s="269" t="s">
        <v>477</v>
      </c>
    </row>
    <row r="88" spans="1:11" x14ac:dyDescent="0.25">
      <c r="A88" s="277"/>
      <c r="B88" t="s">
        <v>611</v>
      </c>
      <c r="C88" s="266"/>
      <c r="D88" s="266"/>
      <c r="E88" s="1"/>
      <c r="F88" s="1"/>
      <c r="G88" s="292"/>
      <c r="H88" s="333">
        <v>61935</v>
      </c>
      <c r="I88" s="333">
        <v>31999</v>
      </c>
    </row>
    <row r="89" spans="1:11" x14ac:dyDescent="0.25">
      <c r="A89" s="277"/>
      <c r="B89" t="s">
        <v>612</v>
      </c>
      <c r="C89" s="266"/>
      <c r="D89" s="266"/>
      <c r="E89" s="266"/>
      <c r="F89" s="266"/>
      <c r="G89" s="272"/>
      <c r="H89" s="284">
        <v>1676</v>
      </c>
      <c r="I89" s="284">
        <v>876</v>
      </c>
    </row>
    <row r="90" spans="1:11" ht="13.8" thickBot="1" x14ac:dyDescent="0.3">
      <c r="A90" s="277"/>
      <c r="B90" s="266" t="s">
        <v>448</v>
      </c>
      <c r="C90" s="266"/>
      <c r="D90" s="266"/>
      <c r="E90" s="266"/>
      <c r="F90" s="266"/>
      <c r="G90" s="272"/>
      <c r="H90" s="276">
        <f>SUM(H88:H89)</f>
        <v>63611</v>
      </c>
      <c r="I90" s="276">
        <f>SUM(I88:I89)</f>
        <v>32875</v>
      </c>
      <c r="J90" s="267" t="b">
        <f>H90='P vai Z aprekins'!G15</f>
        <v>1</v>
      </c>
      <c r="K90" s="267" t="b">
        <f>I90='P vai Z aprekins'!I15</f>
        <v>1</v>
      </c>
    </row>
    <row r="91" spans="1:11" ht="11.25" customHeight="1" thickTop="1" x14ac:dyDescent="0.25">
      <c r="A91" s="277"/>
      <c r="B91" s="266"/>
      <c r="C91" s="266"/>
      <c r="D91" s="266"/>
      <c r="E91" s="266"/>
      <c r="F91" s="266"/>
      <c r="G91" s="272"/>
      <c r="H91" s="291"/>
      <c r="I91" s="272"/>
    </row>
    <row r="92" spans="1:11" x14ac:dyDescent="0.25">
      <c r="A92" s="167" t="s">
        <v>337</v>
      </c>
      <c r="B92" s="266"/>
      <c r="C92" s="266"/>
      <c r="D92" s="7"/>
      <c r="E92" s="7"/>
      <c r="F92" s="7"/>
      <c r="G92" s="345"/>
      <c r="H92" s="273">
        <v>2023</v>
      </c>
      <c r="I92" s="273">
        <v>2022</v>
      </c>
    </row>
    <row r="93" spans="1:11" x14ac:dyDescent="0.25">
      <c r="A93" s="266" t="s">
        <v>459</v>
      </c>
      <c r="B93" s="266"/>
      <c r="C93" s="266"/>
      <c r="D93" s="266"/>
      <c r="E93" s="266"/>
      <c r="F93" s="266"/>
      <c r="H93" s="274" t="s">
        <v>477</v>
      </c>
      <c r="I93" s="269" t="s">
        <v>477</v>
      </c>
    </row>
    <row r="95" spans="1:11" x14ac:dyDescent="0.25">
      <c r="B95" t="s">
        <v>714</v>
      </c>
      <c r="H95" s="459">
        <v>6355</v>
      </c>
      <c r="I95" s="459"/>
    </row>
    <row r="96" spans="1:11" ht="13.8" thickBot="1" x14ac:dyDescent="0.3">
      <c r="B96" s="266" t="s">
        <v>448</v>
      </c>
      <c r="H96" s="461">
        <f>H95</f>
        <v>6355</v>
      </c>
      <c r="I96" s="460"/>
    </row>
    <row r="97" ht="13.8" thickTop="1" x14ac:dyDescent="0.25"/>
  </sheetData>
  <mergeCells count="9">
    <mergeCell ref="B81:F81"/>
    <mergeCell ref="B11:G11"/>
    <mergeCell ref="B12:G12"/>
    <mergeCell ref="B30:F30"/>
    <mergeCell ref="B78:G78"/>
    <mergeCell ref="B45:G45"/>
    <mergeCell ref="B46:G46"/>
    <mergeCell ref="B47:G47"/>
    <mergeCell ref="B68:F68"/>
  </mergeCells>
  <phoneticPr fontId="0" type="noConversion"/>
  <pageMargins left="0.74803149606299213" right="0.74803149606299213" top="1.1811023622047245" bottom="0.78740157480314965" header="0.31496062992125984" footer="0.31496062992125984"/>
  <pageSetup paperSize="9" firstPageNumber="14"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tint="0.34998626667073579"/>
  </sheetPr>
  <dimension ref="A1:IT117"/>
  <sheetViews>
    <sheetView view="pageBreakPreview" topLeftCell="A97" zoomScaleNormal="130" zoomScaleSheetLayoutView="100" workbookViewId="0">
      <selection activeCell="G23" sqref="G23"/>
    </sheetView>
  </sheetViews>
  <sheetFormatPr defaultRowHeight="13.2" x14ac:dyDescent="0.25"/>
  <cols>
    <col min="1" max="1" width="8.5546875" customWidth="1"/>
    <col min="2" max="2" width="7.109375" customWidth="1"/>
    <col min="3" max="3" width="16.5546875" customWidth="1"/>
    <col min="4" max="7" width="12.33203125" customWidth="1"/>
    <col min="8" max="8" width="12.33203125" style="7" customWidth="1"/>
    <col min="9" max="10" width="9.109375" style="81" customWidth="1"/>
  </cols>
  <sheetData>
    <row r="1" spans="1:18" x14ac:dyDescent="0.25">
      <c r="A1" s="9" t="s">
        <v>559</v>
      </c>
    </row>
    <row r="3" spans="1:18" x14ac:dyDescent="0.25">
      <c r="A3" s="167" t="s">
        <v>338</v>
      </c>
      <c r="B3" s="7"/>
      <c r="C3" s="7" t="s">
        <v>9</v>
      </c>
      <c r="D3" s="7"/>
      <c r="E3" s="7"/>
      <c r="F3" s="7"/>
      <c r="G3" s="7"/>
      <c r="H3" s="39"/>
    </row>
    <row r="4" spans="1:18" x14ac:dyDescent="0.25">
      <c r="A4" s="167"/>
      <c r="B4" s="7"/>
      <c r="C4" s="7"/>
      <c r="D4" s="7"/>
      <c r="E4" s="7"/>
      <c r="F4" s="7"/>
      <c r="G4" s="7"/>
      <c r="H4" s="39"/>
    </row>
    <row r="5" spans="1:18" ht="53.4" customHeight="1" x14ac:dyDescent="0.25">
      <c r="A5" s="610"/>
      <c r="B5" s="611"/>
      <c r="C5" s="611"/>
      <c r="D5" s="399" t="s">
        <v>629</v>
      </c>
      <c r="E5" s="400" t="s">
        <v>613</v>
      </c>
      <c r="F5" s="400" t="s">
        <v>312</v>
      </c>
      <c r="G5" s="400" t="s">
        <v>614</v>
      </c>
      <c r="H5" s="401" t="s">
        <v>710</v>
      </c>
    </row>
    <row r="6" spans="1:18" s="81" customFormat="1" hidden="1" x14ac:dyDescent="0.25">
      <c r="A6" s="612" t="s">
        <v>504</v>
      </c>
      <c r="B6" s="613"/>
      <c r="C6" s="614"/>
      <c r="D6" s="133">
        <v>0</v>
      </c>
      <c r="E6" s="388">
        <v>0</v>
      </c>
      <c r="F6" s="388">
        <v>0</v>
      </c>
      <c r="G6" s="388">
        <v>0</v>
      </c>
      <c r="H6" s="391">
        <v>0</v>
      </c>
      <c r="K6"/>
      <c r="L6"/>
      <c r="M6"/>
      <c r="N6"/>
      <c r="O6"/>
      <c r="P6"/>
      <c r="Q6"/>
      <c r="R6"/>
    </row>
    <row r="7" spans="1:18" s="81" customFormat="1" x14ac:dyDescent="0.25">
      <c r="A7" s="615" t="s">
        <v>505</v>
      </c>
      <c r="B7" s="616"/>
      <c r="C7" s="617"/>
      <c r="D7" s="96">
        <v>64744</v>
      </c>
      <c r="E7" s="390">
        <v>2769580</v>
      </c>
      <c r="F7" s="96">
        <v>2795372</v>
      </c>
      <c r="G7" s="96"/>
      <c r="H7" s="391">
        <f>D7+E7-F7</f>
        <v>38952</v>
      </c>
      <c r="I7" s="94"/>
      <c r="K7"/>
      <c r="L7"/>
      <c r="M7"/>
      <c r="N7"/>
      <c r="O7"/>
      <c r="P7"/>
      <c r="Q7"/>
      <c r="R7"/>
    </row>
    <row r="8" spans="1:18" s="81" customFormat="1" ht="12.6" customHeight="1" x14ac:dyDescent="0.25">
      <c r="A8" s="618" t="s">
        <v>366</v>
      </c>
      <c r="B8" s="619"/>
      <c r="C8" s="620"/>
      <c r="D8" s="96">
        <v>20523</v>
      </c>
      <c r="E8" s="390">
        <v>462106</v>
      </c>
      <c r="F8" s="96">
        <v>458335</v>
      </c>
      <c r="G8" s="96"/>
      <c r="H8" s="391">
        <f>D8+E8-F8</f>
        <v>24294</v>
      </c>
      <c r="J8" s="81">
        <v>12714</v>
      </c>
      <c r="K8"/>
      <c r="L8"/>
      <c r="M8"/>
      <c r="N8"/>
      <c r="O8"/>
      <c r="P8"/>
      <c r="Q8"/>
      <c r="R8"/>
    </row>
    <row r="9" spans="1:18" s="81" customFormat="1" x14ac:dyDescent="0.25">
      <c r="A9" s="615" t="s">
        <v>506</v>
      </c>
      <c r="B9" s="616"/>
      <c r="C9" s="617"/>
      <c r="D9" s="96">
        <v>9695</v>
      </c>
      <c r="E9" s="390">
        <v>222088</v>
      </c>
      <c r="F9" s="96">
        <v>218132</v>
      </c>
      <c r="G9" s="96"/>
      <c r="H9" s="391">
        <f>D9+E9-F9</f>
        <v>13651</v>
      </c>
      <c r="J9" s="81">
        <v>7000</v>
      </c>
      <c r="K9"/>
      <c r="L9"/>
      <c r="M9"/>
      <c r="N9"/>
      <c r="O9"/>
      <c r="P9"/>
      <c r="Q9"/>
      <c r="R9"/>
    </row>
    <row r="10" spans="1:18" s="81" customFormat="1" ht="13.95" customHeight="1" x14ac:dyDescent="0.25">
      <c r="A10" s="615" t="s">
        <v>22</v>
      </c>
      <c r="B10" s="616"/>
      <c r="C10" s="617"/>
      <c r="D10" s="96">
        <v>32</v>
      </c>
      <c r="E10" s="390">
        <v>372</v>
      </c>
      <c r="F10" s="96">
        <v>387</v>
      </c>
      <c r="G10" s="96"/>
      <c r="H10" s="391">
        <f>D10+E10-F10</f>
        <v>17</v>
      </c>
      <c r="K10"/>
      <c r="L10"/>
      <c r="M10"/>
      <c r="N10"/>
      <c r="O10"/>
      <c r="P10"/>
      <c r="Q10"/>
      <c r="R10"/>
    </row>
    <row r="11" spans="1:18" s="81" customFormat="1" ht="13.95" customHeight="1" x14ac:dyDescent="0.25">
      <c r="A11" s="624" t="s">
        <v>462</v>
      </c>
      <c r="B11" s="625"/>
      <c r="C11" s="626"/>
      <c r="D11" s="175">
        <v>0</v>
      </c>
      <c r="E11" s="175">
        <v>876</v>
      </c>
      <c r="F11" s="175">
        <v>876</v>
      </c>
      <c r="G11" s="96">
        <v>0</v>
      </c>
      <c r="H11" s="391">
        <f t="shared" ref="H11:H12" si="0">D11+E11-F11</f>
        <v>0</v>
      </c>
      <c r="K11"/>
      <c r="L11"/>
      <c r="M11"/>
      <c r="N11"/>
      <c r="O11"/>
      <c r="P11"/>
      <c r="Q11"/>
      <c r="R11"/>
    </row>
    <row r="12" spans="1:18" s="81" customFormat="1" x14ac:dyDescent="0.25">
      <c r="A12" s="615" t="s">
        <v>507</v>
      </c>
      <c r="B12" s="616"/>
      <c r="C12" s="617"/>
      <c r="D12" s="97">
        <v>129461</v>
      </c>
      <c r="E12" s="97">
        <v>2933396</v>
      </c>
      <c r="F12" s="97">
        <v>2195613</v>
      </c>
      <c r="G12" s="96"/>
      <c r="H12" s="391">
        <f t="shared" si="0"/>
        <v>867244</v>
      </c>
      <c r="K12"/>
      <c r="L12"/>
      <c r="M12"/>
      <c r="N12"/>
      <c r="O12"/>
      <c r="P12"/>
      <c r="Q12"/>
      <c r="R12"/>
    </row>
    <row r="13" spans="1:18" s="81" customFormat="1" x14ac:dyDescent="0.25">
      <c r="A13" s="615" t="s">
        <v>263</v>
      </c>
      <c r="B13" s="616"/>
      <c r="C13" s="617"/>
      <c r="D13" s="97"/>
      <c r="E13" s="97">
        <v>651</v>
      </c>
      <c r="F13" s="97">
        <v>651</v>
      </c>
      <c r="G13" s="96">
        <v>0</v>
      </c>
      <c r="H13" s="391">
        <f t="shared" ref="H13" si="1">D13+E13-F13</f>
        <v>0</v>
      </c>
      <c r="K13"/>
      <c r="L13"/>
      <c r="M13"/>
      <c r="N13"/>
      <c r="O13"/>
      <c r="P13"/>
      <c r="Q13"/>
      <c r="R13"/>
    </row>
    <row r="14" spans="1:18" s="81" customFormat="1" x14ac:dyDescent="0.25">
      <c r="A14" s="627" t="s">
        <v>448</v>
      </c>
      <c r="B14" s="628"/>
      <c r="C14" s="629"/>
      <c r="D14" s="134">
        <f>SUM(D6:D13)</f>
        <v>224455</v>
      </c>
      <c r="E14" s="134">
        <f t="shared" ref="E14:F14" si="2">SUM(E6:E13)</f>
        <v>6389069</v>
      </c>
      <c r="F14" s="134">
        <f t="shared" si="2"/>
        <v>5669366</v>
      </c>
      <c r="G14" s="134">
        <f t="shared" ref="G14" si="3">SUM(G6:G13)</f>
        <v>0</v>
      </c>
      <c r="H14" s="134">
        <f t="shared" ref="H14" si="4">SUM(H6:H13)</f>
        <v>944158</v>
      </c>
      <c r="I14" s="98"/>
      <c r="J14" s="94" t="e">
        <f>D14+E14+#REF!-F14</f>
        <v>#REF!</v>
      </c>
      <c r="K14"/>
      <c r="L14"/>
      <c r="M14"/>
      <c r="N14"/>
      <c r="O14"/>
      <c r="P14"/>
      <c r="Q14"/>
      <c r="R14"/>
    </row>
    <row r="15" spans="1:18" s="81" customFormat="1" ht="13.35" customHeight="1" x14ac:dyDescent="0.25">
      <c r="A15" s="605" t="s">
        <v>508</v>
      </c>
      <c r="B15" s="606"/>
      <c r="C15" s="607"/>
      <c r="D15" s="135">
        <v>9</v>
      </c>
      <c r="E15" s="135"/>
      <c r="F15" s="135"/>
      <c r="G15" s="135"/>
      <c r="H15" s="135">
        <v>0</v>
      </c>
      <c r="K15"/>
      <c r="L15"/>
      <c r="M15"/>
      <c r="N15"/>
      <c r="O15"/>
      <c r="P15"/>
      <c r="Q15"/>
      <c r="R15"/>
    </row>
    <row r="16" spans="1:18" s="81" customFormat="1" ht="13.35" customHeight="1" x14ac:dyDescent="0.25">
      <c r="A16" s="621" t="s">
        <v>509</v>
      </c>
      <c r="B16" s="622"/>
      <c r="C16" s="623"/>
      <c r="D16" s="136">
        <f>D7+D8+D9+D12</f>
        <v>224423</v>
      </c>
      <c r="E16" s="389"/>
      <c r="F16" s="389"/>
      <c r="G16" s="389"/>
      <c r="H16" s="135">
        <f>H7+H8+H9+H12+H10</f>
        <v>944158</v>
      </c>
      <c r="K16"/>
      <c r="L16"/>
      <c r="M16"/>
      <c r="N16"/>
      <c r="O16"/>
      <c r="P16"/>
      <c r="Q16"/>
      <c r="R16"/>
    </row>
    <row r="17" spans="1:18" s="81" customFormat="1" ht="18.75" customHeight="1" x14ac:dyDescent="0.25">
      <c r="A17" s="84"/>
      <c r="B17" s="84"/>
      <c r="C17" s="84"/>
      <c r="D17" s="84"/>
      <c r="E17" s="84"/>
      <c r="F17" s="84"/>
      <c r="G17" s="84"/>
      <c r="H17" s="84"/>
      <c r="K17"/>
      <c r="L17"/>
      <c r="M17"/>
      <c r="N17"/>
      <c r="O17"/>
      <c r="P17"/>
      <c r="Q17"/>
      <c r="R17"/>
    </row>
    <row r="18" spans="1:18" x14ac:dyDescent="0.25">
      <c r="A18" s="167" t="s">
        <v>339</v>
      </c>
    </row>
    <row r="19" spans="1:18" x14ac:dyDescent="0.25">
      <c r="A19" s="11" t="s">
        <v>511</v>
      </c>
      <c r="B19" s="82"/>
      <c r="C19" s="82"/>
      <c r="D19" s="82"/>
      <c r="E19" s="82"/>
      <c r="F19" s="82"/>
      <c r="G19" s="82"/>
      <c r="H19" s="11"/>
    </row>
    <row r="20" spans="1:18" x14ac:dyDescent="0.25">
      <c r="G20" s="147">
        <v>2023</v>
      </c>
      <c r="H20" s="147">
        <v>2022</v>
      </c>
      <c r="I20" s="99"/>
    </row>
    <row r="21" spans="1:18" x14ac:dyDescent="0.25">
      <c r="B21" t="s">
        <v>512</v>
      </c>
      <c r="G21" s="408">
        <v>86</v>
      </c>
      <c r="H21" s="7">
        <v>87</v>
      </c>
      <c r="I21" s="99"/>
      <c r="J21" s="99"/>
      <c r="K21">
        <f>-L21</f>
        <v>0</v>
      </c>
    </row>
    <row r="22" spans="1:18" x14ac:dyDescent="0.25">
      <c r="I22" s="101"/>
      <c r="J22" s="100"/>
    </row>
    <row r="23" spans="1:18" ht="16.5" customHeight="1" x14ac:dyDescent="0.25">
      <c r="A23" s="167" t="s">
        <v>387</v>
      </c>
      <c r="I23" s="101"/>
      <c r="J23" s="100"/>
    </row>
    <row r="24" spans="1:18" ht="17.25" customHeight="1" x14ac:dyDescent="0.25">
      <c r="A24" s="7" t="s">
        <v>513</v>
      </c>
      <c r="B24" s="7"/>
      <c r="C24" s="7"/>
      <c r="D24" s="7"/>
      <c r="E24" s="7"/>
      <c r="F24" s="7"/>
      <c r="G24" s="2">
        <f>G20</f>
        <v>2023</v>
      </c>
      <c r="H24" s="2">
        <f>H20</f>
        <v>2022</v>
      </c>
      <c r="I24" s="101"/>
      <c r="J24" s="100"/>
    </row>
    <row r="25" spans="1:18" x14ac:dyDescent="0.25">
      <c r="B25" s="7" t="s">
        <v>514</v>
      </c>
      <c r="G25" s="95" t="s">
        <v>477</v>
      </c>
      <c r="H25" s="95" t="s">
        <v>477</v>
      </c>
      <c r="I25" s="102"/>
      <c r="J25" s="102"/>
    </row>
    <row r="26" spans="1:18" x14ac:dyDescent="0.25">
      <c r="B26" t="s">
        <v>515</v>
      </c>
      <c r="G26" s="114">
        <v>1368854</v>
      </c>
      <c r="H26" s="114">
        <v>1201968</v>
      </c>
      <c r="I26" s="102"/>
      <c r="J26" s="102"/>
    </row>
    <row r="27" spans="1:18" x14ac:dyDescent="0.25">
      <c r="B27" t="s">
        <v>516</v>
      </c>
      <c r="G27" s="114">
        <v>319771</v>
      </c>
      <c r="H27" s="114">
        <v>281825</v>
      </c>
      <c r="I27" s="81">
        <v>23.96</v>
      </c>
      <c r="J27" s="81">
        <v>24</v>
      </c>
    </row>
    <row r="28" spans="1:18" ht="13.8" thickBot="1" x14ac:dyDescent="0.3">
      <c r="B28" s="7" t="s">
        <v>461</v>
      </c>
      <c r="G28" s="132">
        <f>SUM(G26:G27)</f>
        <v>1688625</v>
      </c>
      <c r="H28" s="132">
        <f>SUM(H26:H27)</f>
        <v>1483793</v>
      </c>
    </row>
    <row r="29" spans="1:18" ht="15.75" customHeight="1" thickTop="1" x14ac:dyDescent="0.25">
      <c r="A29" s="85"/>
      <c r="B29" s="85"/>
      <c r="C29" s="85"/>
      <c r="D29" s="85"/>
      <c r="E29" s="85"/>
      <c r="F29" s="85"/>
      <c r="G29" s="85"/>
      <c r="H29" s="92"/>
    </row>
    <row r="30" spans="1:18" ht="15" customHeight="1" x14ac:dyDescent="0.25">
      <c r="A30" s="167" t="s">
        <v>36</v>
      </c>
      <c r="C30" s="85"/>
      <c r="D30" s="85"/>
      <c r="E30" s="85"/>
      <c r="F30" s="85"/>
      <c r="G30" s="85"/>
      <c r="H30" s="92"/>
    </row>
    <row r="31" spans="1:18" ht="18" customHeight="1" x14ac:dyDescent="0.25">
      <c r="A31" s="167" t="s">
        <v>346</v>
      </c>
      <c r="C31" s="85"/>
      <c r="D31" s="85"/>
      <c r="E31" s="85"/>
      <c r="F31" s="85"/>
      <c r="G31" s="2">
        <f>G24</f>
        <v>2023</v>
      </c>
      <c r="H31" s="2">
        <f>H20</f>
        <v>2022</v>
      </c>
    </row>
    <row r="32" spans="1:18" x14ac:dyDescent="0.25">
      <c r="A32" s="7"/>
      <c r="C32" s="85"/>
      <c r="D32" s="85"/>
      <c r="E32" s="85"/>
      <c r="F32" s="85"/>
      <c r="G32" s="95" t="s">
        <v>477</v>
      </c>
      <c r="H32" s="148" t="s">
        <v>477</v>
      </c>
    </row>
    <row r="33" spans="1:18" x14ac:dyDescent="0.25">
      <c r="A33" s="85"/>
      <c r="B33" t="s">
        <v>515</v>
      </c>
      <c r="C33" s="85"/>
      <c r="D33" s="85"/>
      <c r="E33" s="85"/>
      <c r="F33" s="85"/>
      <c r="G33" s="115">
        <v>39468</v>
      </c>
      <c r="H33" s="115">
        <v>37220</v>
      </c>
      <c r="I33" s="81" t="s">
        <v>596</v>
      </c>
    </row>
    <row r="34" spans="1:18" x14ac:dyDescent="0.25">
      <c r="A34" s="85"/>
      <c r="B34" t="s">
        <v>516</v>
      </c>
      <c r="C34" s="85"/>
      <c r="D34" s="85"/>
      <c r="E34" s="85"/>
      <c r="F34" s="85"/>
      <c r="G34" s="115">
        <v>8606</v>
      </c>
      <c r="H34" s="115">
        <v>8780</v>
      </c>
      <c r="I34" s="81">
        <v>24.09</v>
      </c>
    </row>
    <row r="35" spans="1:18" ht="13.8" thickBot="1" x14ac:dyDescent="0.3">
      <c r="A35" s="85"/>
      <c r="B35" s="7" t="s">
        <v>461</v>
      </c>
      <c r="C35" s="85"/>
      <c r="D35" s="85"/>
      <c r="E35" s="85"/>
      <c r="F35" s="85"/>
      <c r="G35" s="132">
        <f>SUM(G33:G34)</f>
        <v>48074</v>
      </c>
      <c r="H35" s="132">
        <f>SUM(H33:H34)</f>
        <v>46000</v>
      </c>
    </row>
    <row r="36" spans="1:18" ht="10.199999999999999" customHeight="1" thickTop="1" x14ac:dyDescent="0.25">
      <c r="A36" s="85"/>
      <c r="C36" s="85"/>
      <c r="D36" s="85"/>
      <c r="E36" s="85"/>
      <c r="F36" s="85"/>
      <c r="G36" s="85"/>
      <c r="H36" s="92"/>
    </row>
    <row r="37" spans="1:18" x14ac:dyDescent="0.25">
      <c r="A37" s="167" t="s">
        <v>501</v>
      </c>
      <c r="C37" s="85"/>
      <c r="D37" s="85"/>
      <c r="E37" s="85"/>
      <c r="F37" s="85"/>
      <c r="G37" s="85"/>
      <c r="H37" s="92"/>
    </row>
    <row r="38" spans="1:18" ht="29.4" customHeight="1" x14ac:dyDescent="0.25">
      <c r="A38" s="609" t="s">
        <v>388</v>
      </c>
      <c r="B38" s="609"/>
      <c r="C38" s="609"/>
      <c r="D38" s="609"/>
      <c r="E38" s="609"/>
      <c r="F38" s="609"/>
      <c r="G38" s="2">
        <f>G20</f>
        <v>2023</v>
      </c>
      <c r="H38" s="2">
        <f>H20</f>
        <v>2022</v>
      </c>
    </row>
    <row r="39" spans="1:18" s="81" customFormat="1" x14ac:dyDescent="0.25">
      <c r="A39" s="85"/>
      <c r="B39"/>
      <c r="C39"/>
      <c r="D39"/>
      <c r="E39"/>
      <c r="F39"/>
      <c r="G39" s="95" t="s">
        <v>477</v>
      </c>
      <c r="H39" s="95" t="s">
        <v>477</v>
      </c>
      <c r="K39"/>
      <c r="L39"/>
      <c r="M39"/>
      <c r="N39"/>
      <c r="O39"/>
      <c r="P39"/>
      <c r="Q39"/>
      <c r="R39"/>
    </row>
    <row r="40" spans="1:18" s="81" customFormat="1" ht="13.2" customHeight="1" x14ac:dyDescent="0.25">
      <c r="A40" s="85"/>
      <c r="B40" t="s">
        <v>313</v>
      </c>
      <c r="C40"/>
      <c r="D40"/>
      <c r="E40"/>
      <c r="F40"/>
      <c r="G40" s="115">
        <v>2900</v>
      </c>
      <c r="H40" s="115">
        <v>2300</v>
      </c>
      <c r="K40"/>
      <c r="L40"/>
      <c r="M40"/>
      <c r="N40"/>
      <c r="O40"/>
      <c r="P40"/>
      <c r="Q40"/>
      <c r="R40"/>
    </row>
    <row r="41" spans="1:18" s="81" customFormat="1" ht="13.8" thickBot="1" x14ac:dyDescent="0.3">
      <c r="A41" s="85"/>
      <c r="B41" s="7" t="s">
        <v>461</v>
      </c>
      <c r="C41"/>
      <c r="D41"/>
      <c r="E41"/>
      <c r="F41" s="446"/>
      <c r="G41" s="132">
        <f>SUM(G40:G40)</f>
        <v>2900</v>
      </c>
      <c r="H41" s="132">
        <f>SUM(H40:H40)</f>
        <v>2300</v>
      </c>
      <c r="K41"/>
      <c r="L41"/>
      <c r="M41"/>
      <c r="N41"/>
      <c r="O41"/>
      <c r="P41"/>
      <c r="Q41"/>
      <c r="R41"/>
    </row>
    <row r="42" spans="1:18" s="81" customFormat="1" ht="13.8" thickTop="1" x14ac:dyDescent="0.25">
      <c r="A42" t="s">
        <v>357</v>
      </c>
      <c r="B42"/>
      <c r="C42" s="85"/>
      <c r="D42" s="85"/>
      <c r="E42" s="85"/>
      <c r="F42" s="85"/>
      <c r="G42" s="85"/>
      <c r="H42" s="92"/>
      <c r="K42"/>
      <c r="L42"/>
      <c r="M42"/>
      <c r="N42"/>
      <c r="O42"/>
      <c r="P42"/>
      <c r="Q42"/>
      <c r="R42"/>
    </row>
    <row r="43" spans="1:18" s="81" customFormat="1" ht="8.4" customHeight="1" x14ac:dyDescent="0.25">
      <c r="A43" s="85"/>
      <c r="B43"/>
      <c r="C43" s="85"/>
      <c r="D43" s="85"/>
      <c r="E43" s="85"/>
      <c r="F43" s="85"/>
      <c r="G43" s="85"/>
      <c r="H43" s="92"/>
      <c r="K43"/>
      <c r="L43"/>
      <c r="M43"/>
      <c r="N43"/>
      <c r="O43"/>
      <c r="P43"/>
      <c r="Q43"/>
      <c r="R43"/>
    </row>
    <row r="44" spans="1:18" x14ac:dyDescent="0.25">
      <c r="A44" s="167" t="s">
        <v>502</v>
      </c>
      <c r="C44" s="85"/>
      <c r="D44" s="85"/>
      <c r="E44" s="85"/>
      <c r="F44" s="85"/>
      <c r="G44" s="85"/>
      <c r="H44" s="92"/>
    </row>
    <row r="45" spans="1:18" x14ac:dyDescent="0.25">
      <c r="A45" s="7" t="s">
        <v>438</v>
      </c>
    </row>
    <row r="46" spans="1:18" x14ac:dyDescent="0.25">
      <c r="A46" t="s">
        <v>347</v>
      </c>
    </row>
    <row r="47" spans="1:18" ht="8.4" customHeight="1" x14ac:dyDescent="0.25"/>
    <row r="48" spans="1:18" x14ac:dyDescent="0.25">
      <c r="A48" s="167" t="s">
        <v>29</v>
      </c>
      <c r="C48" s="85"/>
      <c r="D48" s="85"/>
      <c r="E48" s="85"/>
      <c r="F48" s="85"/>
      <c r="G48" s="85"/>
      <c r="H48" s="92"/>
    </row>
    <row r="49" spans="1:254" x14ac:dyDescent="0.25">
      <c r="A49" s="7" t="s">
        <v>439</v>
      </c>
      <c r="C49" s="85"/>
      <c r="D49" s="85"/>
      <c r="E49" s="85"/>
      <c r="F49" s="85"/>
      <c r="G49" s="85"/>
      <c r="H49" s="92"/>
    </row>
    <row r="50" spans="1:254" ht="14.7" customHeight="1" x14ac:dyDescent="0.25">
      <c r="A50" t="s">
        <v>711</v>
      </c>
      <c r="H50"/>
      <c r="I50"/>
      <c r="J50"/>
    </row>
    <row r="51" spans="1:254" ht="18.75" customHeight="1" x14ac:dyDescent="0.25">
      <c r="A51" s="486" t="s">
        <v>712</v>
      </c>
      <c r="B51" s="486"/>
      <c r="C51" s="486"/>
      <c r="D51" s="486"/>
      <c r="E51" s="486"/>
      <c r="F51" s="486"/>
      <c r="G51" s="486"/>
      <c r="H51" s="486"/>
      <c r="I51"/>
      <c r="J51"/>
    </row>
    <row r="52" spans="1:254" ht="9" customHeight="1" x14ac:dyDescent="0.25">
      <c r="A52" s="144"/>
      <c r="B52" s="144"/>
      <c r="C52" s="144"/>
      <c r="D52" s="144"/>
      <c r="E52" s="144"/>
      <c r="F52" s="144"/>
      <c r="G52" s="144"/>
      <c r="H52" s="144"/>
      <c r="I52"/>
      <c r="J52"/>
    </row>
    <row r="53" spans="1:254" x14ac:dyDescent="0.25">
      <c r="A53" s="167" t="s">
        <v>560</v>
      </c>
      <c r="C53" s="85"/>
      <c r="D53" s="85"/>
      <c r="E53" s="85"/>
      <c r="F53" s="85"/>
      <c r="G53" s="85"/>
      <c r="H53" s="92"/>
    </row>
    <row r="54" spans="1:254" ht="25.95" customHeight="1" x14ac:dyDescent="0.25">
      <c r="A54" s="608" t="s">
        <v>440</v>
      </c>
      <c r="B54" s="608"/>
      <c r="C54" s="608"/>
      <c r="D54" s="608"/>
      <c r="E54" s="608"/>
      <c r="F54" s="608"/>
      <c r="G54" s="608"/>
      <c r="H54" s="608"/>
    </row>
    <row r="55" spans="1:254" ht="15.6" customHeight="1" x14ac:dyDescent="0.25">
      <c r="A55" s="150" t="s">
        <v>713</v>
      </c>
      <c r="C55" s="85"/>
      <c r="D55" s="85"/>
      <c r="E55" s="85"/>
      <c r="F55" s="85"/>
      <c r="G55" s="85"/>
      <c r="H55" s="92"/>
    </row>
    <row r="56" spans="1:254" x14ac:dyDescent="0.25">
      <c r="A56" s="150" t="s">
        <v>340</v>
      </c>
      <c r="C56" s="85"/>
      <c r="D56" s="85"/>
      <c r="E56" s="85"/>
      <c r="F56" s="85"/>
      <c r="G56" s="85"/>
      <c r="H56" s="92"/>
    </row>
    <row r="57" spans="1:254" x14ac:dyDescent="0.25">
      <c r="A57" s="150"/>
      <c r="C57" s="85"/>
      <c r="D57" s="85"/>
      <c r="E57" s="85"/>
      <c r="F57" s="85"/>
      <c r="G57" s="85"/>
      <c r="H57" s="92"/>
    </row>
    <row r="58" spans="1:254" x14ac:dyDescent="0.25">
      <c r="A58" s="178" t="s">
        <v>324</v>
      </c>
      <c r="C58" s="85"/>
      <c r="D58" s="85"/>
      <c r="E58" s="85"/>
      <c r="F58" s="85"/>
      <c r="G58" s="85"/>
      <c r="H58" s="92"/>
    </row>
    <row r="59" spans="1:254" ht="15" customHeight="1" x14ac:dyDescent="0.25">
      <c r="A59" s="608" t="s">
        <v>545</v>
      </c>
      <c r="B59" s="608"/>
      <c r="C59" s="608"/>
      <c r="D59" s="608"/>
      <c r="E59" s="608"/>
      <c r="F59" s="608"/>
      <c r="G59" s="602"/>
      <c r="H59" s="602"/>
      <c r="I59" s="602"/>
      <c r="J59" s="602"/>
      <c r="K59" s="602"/>
      <c r="L59" s="602"/>
      <c r="M59" s="602"/>
      <c r="N59" s="602"/>
      <c r="O59" s="602"/>
      <c r="P59" s="602"/>
      <c r="Q59" s="602"/>
      <c r="R59" s="602"/>
      <c r="S59" s="602"/>
      <c r="T59" s="602"/>
      <c r="U59" s="602"/>
      <c r="V59" s="602"/>
      <c r="W59" s="602"/>
      <c r="X59" s="602"/>
      <c r="Y59" s="602"/>
      <c r="Z59" s="602"/>
      <c r="AA59" s="602"/>
      <c r="AB59" s="602"/>
      <c r="AC59" s="602"/>
      <c r="AD59" s="602"/>
      <c r="AE59" s="602"/>
      <c r="AF59" s="602"/>
      <c r="AG59" s="602"/>
      <c r="AH59" s="602"/>
      <c r="AI59" s="602"/>
      <c r="AJ59" s="602"/>
      <c r="AK59" s="602"/>
      <c r="AL59" s="602"/>
      <c r="AM59" s="602"/>
      <c r="AN59" s="602"/>
      <c r="AO59" s="602"/>
      <c r="AP59" s="602"/>
      <c r="AQ59" s="602"/>
      <c r="AR59" s="602"/>
      <c r="AS59" s="602"/>
      <c r="AT59" s="602"/>
      <c r="AU59" s="602"/>
      <c r="AV59" s="602"/>
      <c r="AW59" s="602"/>
      <c r="AX59" s="602"/>
      <c r="AY59" s="602"/>
      <c r="AZ59" s="602"/>
      <c r="BA59" s="602"/>
      <c r="BB59" s="602"/>
      <c r="BC59" s="602"/>
      <c r="BD59" s="602"/>
      <c r="BE59" s="602"/>
      <c r="BF59" s="602"/>
      <c r="BG59" s="602"/>
      <c r="BH59" s="602"/>
      <c r="BI59" s="602"/>
      <c r="BJ59" s="602"/>
      <c r="BK59" s="602"/>
      <c r="BL59" s="602"/>
      <c r="BM59" s="602"/>
      <c r="BN59" s="602"/>
      <c r="BO59" s="602"/>
      <c r="BP59" s="602"/>
      <c r="BQ59" s="602"/>
      <c r="BR59" s="602"/>
      <c r="BS59" s="602"/>
      <c r="BT59" s="602"/>
      <c r="BU59" s="602"/>
      <c r="BV59" s="602"/>
      <c r="BW59" s="602"/>
      <c r="BX59" s="602"/>
      <c r="BY59" s="602"/>
      <c r="BZ59" s="602"/>
      <c r="CA59" s="602"/>
      <c r="CB59" s="602"/>
      <c r="CC59" s="602"/>
      <c r="CD59" s="602"/>
      <c r="CE59" s="602"/>
      <c r="CF59" s="602"/>
      <c r="CG59" s="602"/>
      <c r="CH59" s="602"/>
      <c r="CI59" s="602"/>
      <c r="CJ59" s="602"/>
      <c r="CK59" s="602"/>
      <c r="CL59" s="602"/>
      <c r="CM59" s="602"/>
      <c r="CN59" s="602"/>
      <c r="CO59" s="602"/>
      <c r="CP59" s="602"/>
      <c r="CQ59" s="602"/>
      <c r="CR59" s="602"/>
      <c r="CS59" s="602"/>
      <c r="CT59" s="602"/>
      <c r="CU59" s="602"/>
      <c r="CV59" s="602"/>
      <c r="CW59" s="602"/>
      <c r="CX59" s="602"/>
      <c r="CY59" s="602"/>
      <c r="CZ59" s="602"/>
      <c r="DA59" s="602"/>
      <c r="DB59" s="602"/>
      <c r="DC59" s="602"/>
      <c r="DD59" s="602"/>
      <c r="DE59" s="602"/>
      <c r="DF59" s="602"/>
      <c r="DG59" s="602"/>
      <c r="DH59" s="602"/>
      <c r="DI59" s="602"/>
      <c r="DJ59" s="602"/>
      <c r="DK59" s="602"/>
      <c r="DL59" s="602"/>
      <c r="DM59" s="602"/>
      <c r="DN59" s="602"/>
      <c r="DO59" s="602"/>
      <c r="DP59" s="602"/>
      <c r="DQ59" s="602"/>
      <c r="DR59" s="602"/>
      <c r="DS59" s="602"/>
      <c r="DT59" s="602"/>
      <c r="DU59" s="602"/>
      <c r="DV59" s="602"/>
      <c r="DW59" s="602"/>
      <c r="DX59" s="602"/>
      <c r="DY59" s="602"/>
      <c r="DZ59" s="602"/>
      <c r="EA59" s="602"/>
      <c r="EB59" s="602"/>
      <c r="EC59" s="602"/>
      <c r="ED59" s="602"/>
      <c r="EE59" s="602"/>
      <c r="EF59" s="602"/>
      <c r="EG59" s="602"/>
      <c r="EH59" s="602"/>
      <c r="EI59" s="602"/>
      <c r="EJ59" s="602"/>
      <c r="EK59" s="602"/>
      <c r="EL59" s="602"/>
      <c r="EM59" s="602"/>
      <c r="EN59" s="602"/>
      <c r="EO59" s="602"/>
      <c r="EP59" s="602"/>
      <c r="EQ59" s="602"/>
      <c r="ER59" s="602"/>
      <c r="ES59" s="602"/>
      <c r="ET59" s="602"/>
      <c r="EU59" s="602"/>
      <c r="EV59" s="602"/>
      <c r="EW59" s="602"/>
      <c r="EX59" s="602"/>
      <c r="EY59" s="602"/>
      <c r="EZ59" s="602"/>
      <c r="FA59" s="602"/>
      <c r="FB59" s="602"/>
      <c r="FC59" s="602"/>
      <c r="FD59" s="602"/>
      <c r="FE59" s="602"/>
      <c r="FF59" s="602"/>
      <c r="FG59" s="602"/>
      <c r="FH59" s="602"/>
      <c r="FI59" s="602"/>
      <c r="FJ59" s="602"/>
      <c r="FK59" s="602"/>
      <c r="FL59" s="602"/>
      <c r="FM59" s="602"/>
      <c r="FN59" s="602"/>
      <c r="FO59" s="602"/>
      <c r="FP59" s="602"/>
      <c r="FQ59" s="602"/>
      <c r="FR59" s="602"/>
      <c r="FS59" s="602"/>
      <c r="FT59" s="602"/>
      <c r="FU59" s="602"/>
      <c r="FV59" s="602"/>
      <c r="FW59" s="602"/>
      <c r="FX59" s="602"/>
      <c r="FY59" s="602"/>
      <c r="FZ59" s="602"/>
      <c r="GA59" s="602"/>
      <c r="GB59" s="602"/>
      <c r="GC59" s="602"/>
      <c r="GD59" s="602"/>
      <c r="GE59" s="602"/>
      <c r="GF59" s="602"/>
      <c r="GG59" s="602"/>
      <c r="GH59" s="602"/>
      <c r="GI59" s="602"/>
      <c r="GJ59" s="602"/>
      <c r="GK59" s="602"/>
      <c r="GL59" s="602"/>
      <c r="GM59" s="602"/>
      <c r="GN59" s="602"/>
      <c r="GO59" s="602"/>
      <c r="GP59" s="602"/>
      <c r="GQ59" s="602"/>
      <c r="GR59" s="602"/>
      <c r="GS59" s="602"/>
      <c r="GT59" s="602"/>
      <c r="GU59" s="602"/>
      <c r="GV59" s="602"/>
      <c r="GW59" s="602"/>
      <c r="GX59" s="602"/>
      <c r="GY59" s="602"/>
      <c r="GZ59" s="602"/>
      <c r="HA59" s="602"/>
      <c r="HB59" s="602"/>
      <c r="HC59" s="602"/>
      <c r="HD59" s="602"/>
      <c r="HE59" s="602"/>
      <c r="HF59" s="602"/>
      <c r="HG59" s="602"/>
      <c r="HH59" s="602"/>
      <c r="HI59" s="602"/>
      <c r="HJ59" s="602"/>
      <c r="HK59" s="602"/>
      <c r="HL59" s="602"/>
      <c r="HM59" s="602"/>
      <c r="HN59" s="602"/>
      <c r="HO59" s="602"/>
      <c r="HP59" s="602"/>
      <c r="HQ59" s="602"/>
      <c r="HR59" s="602"/>
      <c r="HS59" s="602"/>
      <c r="HT59" s="602"/>
      <c r="HU59" s="602"/>
      <c r="HV59" s="602"/>
      <c r="HW59" s="602"/>
      <c r="HX59" s="602"/>
      <c r="HY59" s="602"/>
      <c r="HZ59" s="602"/>
      <c r="IA59" s="602"/>
      <c r="IB59" s="602"/>
      <c r="IC59" s="602"/>
      <c r="ID59" s="602"/>
      <c r="IE59" s="602"/>
      <c r="IF59" s="602"/>
      <c r="IG59" s="602"/>
      <c r="IH59" s="602"/>
      <c r="II59" s="602"/>
      <c r="IJ59" s="602"/>
      <c r="IK59" s="602"/>
      <c r="IL59" s="602"/>
      <c r="IM59" s="602"/>
      <c r="IN59" s="602"/>
      <c r="IO59" s="602"/>
      <c r="IP59" s="602"/>
      <c r="IQ59" s="602"/>
      <c r="IR59" s="602"/>
      <c r="IS59" s="602"/>
      <c r="IT59" s="602"/>
    </row>
    <row r="60" spans="1:254" ht="29.25" customHeight="1" x14ac:dyDescent="0.25">
      <c r="A60" s="484" t="s">
        <v>558</v>
      </c>
      <c r="B60" s="484"/>
      <c r="C60" s="484"/>
      <c r="D60" s="484"/>
      <c r="E60" s="484"/>
      <c r="F60" s="484"/>
      <c r="G60" s="484"/>
      <c r="H60" s="484"/>
      <c r="I60" s="139"/>
      <c r="J60" s="139"/>
      <c r="K60" s="139"/>
      <c r="L60" s="139"/>
      <c r="M60" s="139"/>
      <c r="N60" s="139"/>
      <c r="O60" s="604"/>
      <c r="P60" s="604"/>
      <c r="Q60" s="604"/>
      <c r="R60" s="604"/>
      <c r="S60" s="604"/>
      <c r="T60" s="604"/>
      <c r="U60" s="604"/>
      <c r="V60" s="604"/>
      <c r="W60" s="604"/>
      <c r="X60" s="604"/>
      <c r="Y60" s="604"/>
      <c r="Z60" s="604"/>
      <c r="AA60" s="604"/>
      <c r="AB60" s="604"/>
      <c r="AC60" s="604"/>
      <c r="AD60" s="604"/>
      <c r="AE60" s="604"/>
      <c r="AF60" s="604"/>
      <c r="AG60" s="604"/>
      <c r="AH60" s="604"/>
      <c r="AI60" s="604"/>
      <c r="AJ60" s="604"/>
      <c r="AK60" s="604"/>
      <c r="AL60" s="604"/>
      <c r="AM60" s="604"/>
      <c r="AN60" s="604"/>
      <c r="AO60" s="604"/>
      <c r="AP60" s="604"/>
      <c r="AQ60" s="604"/>
      <c r="AR60" s="604"/>
      <c r="AS60" s="604"/>
      <c r="AT60" s="604"/>
      <c r="AU60" s="604"/>
      <c r="AV60" s="604"/>
      <c r="AW60" s="604"/>
      <c r="AX60" s="604"/>
      <c r="AY60" s="604"/>
      <c r="AZ60" s="604"/>
      <c r="BA60" s="604"/>
      <c r="BB60" s="604"/>
      <c r="BC60" s="604"/>
      <c r="BD60" s="604"/>
      <c r="BE60" s="604"/>
      <c r="BF60" s="604"/>
      <c r="BG60" s="604"/>
      <c r="BH60" s="604"/>
      <c r="BI60" s="604"/>
      <c r="BJ60" s="604"/>
      <c r="BK60" s="604"/>
      <c r="BL60" s="604"/>
      <c r="BM60" s="604"/>
      <c r="BN60" s="604"/>
      <c r="BO60" s="604"/>
      <c r="BP60" s="604"/>
      <c r="BQ60" s="604"/>
      <c r="BR60" s="604"/>
      <c r="BS60" s="604"/>
      <c r="BT60" s="604"/>
      <c r="BU60" s="604"/>
      <c r="BV60" s="604"/>
      <c r="BW60" s="604"/>
      <c r="BX60" s="604"/>
      <c r="BY60" s="604"/>
      <c r="BZ60" s="604"/>
      <c r="CA60" s="604"/>
      <c r="CB60" s="604"/>
      <c r="CC60" s="604"/>
      <c r="CD60" s="604"/>
      <c r="CE60" s="604"/>
      <c r="CF60" s="604"/>
      <c r="CG60" s="604"/>
      <c r="CH60" s="604"/>
      <c r="CI60" s="604"/>
      <c r="CJ60" s="604"/>
      <c r="CK60" s="604"/>
      <c r="CL60" s="604"/>
      <c r="CM60" s="604"/>
      <c r="CN60" s="604"/>
      <c r="CO60" s="604"/>
      <c r="CP60" s="604"/>
      <c r="CQ60" s="604"/>
      <c r="CR60" s="604"/>
      <c r="CS60" s="604"/>
      <c r="CT60" s="604"/>
      <c r="CU60" s="604"/>
      <c r="CV60" s="604"/>
      <c r="CW60" s="604"/>
      <c r="CX60" s="604"/>
      <c r="CY60" s="604"/>
      <c r="CZ60" s="604"/>
      <c r="DA60" s="604"/>
      <c r="DB60" s="604"/>
      <c r="DC60" s="604"/>
      <c r="DD60" s="604"/>
      <c r="DE60" s="604"/>
      <c r="DF60" s="604"/>
      <c r="DG60" s="604"/>
      <c r="DH60" s="604"/>
      <c r="DI60" s="604"/>
      <c r="DJ60" s="604"/>
      <c r="DK60" s="604"/>
      <c r="DL60" s="604"/>
      <c r="DM60" s="604"/>
      <c r="DN60" s="604"/>
      <c r="DO60" s="604"/>
      <c r="DP60" s="604"/>
      <c r="DQ60" s="604"/>
      <c r="DR60" s="604"/>
      <c r="DS60" s="604"/>
      <c r="DT60" s="604"/>
      <c r="DU60" s="604"/>
      <c r="DV60" s="604"/>
      <c r="DW60" s="604"/>
      <c r="DX60" s="604"/>
      <c r="DY60" s="604"/>
      <c r="DZ60" s="604"/>
      <c r="EA60" s="604"/>
      <c r="EB60" s="604"/>
      <c r="EC60" s="604"/>
      <c r="ED60" s="604"/>
      <c r="EE60" s="604"/>
      <c r="EF60" s="604"/>
      <c r="EG60" s="604"/>
      <c r="EH60" s="604"/>
      <c r="EI60" s="604"/>
      <c r="EJ60" s="604"/>
      <c r="EK60" s="604"/>
      <c r="EL60" s="604"/>
      <c r="EM60" s="604"/>
      <c r="EN60" s="604"/>
      <c r="EO60" s="604"/>
      <c r="EP60" s="604"/>
      <c r="EQ60" s="604"/>
      <c r="ER60" s="604"/>
      <c r="ES60" s="604"/>
      <c r="ET60" s="604"/>
      <c r="EU60" s="604"/>
      <c r="EV60" s="604"/>
      <c r="EW60" s="604"/>
      <c r="EX60" s="604"/>
      <c r="EY60" s="604"/>
      <c r="EZ60" s="604"/>
      <c r="FA60" s="604"/>
      <c r="FB60" s="604"/>
      <c r="FC60" s="604"/>
      <c r="FD60" s="604"/>
      <c r="FE60" s="604"/>
      <c r="FF60" s="604"/>
      <c r="FG60" s="604"/>
      <c r="FH60" s="604"/>
      <c r="FI60" s="604"/>
      <c r="FJ60" s="604"/>
      <c r="FK60" s="604"/>
      <c r="FL60" s="604"/>
      <c r="FM60" s="604"/>
      <c r="FN60" s="604"/>
      <c r="FO60" s="604"/>
      <c r="FP60" s="604"/>
      <c r="FQ60" s="604"/>
      <c r="FR60" s="604"/>
      <c r="FS60" s="604"/>
      <c r="FT60" s="604"/>
      <c r="FU60" s="604"/>
      <c r="FV60" s="604"/>
      <c r="FW60" s="604"/>
      <c r="FX60" s="604"/>
      <c r="FY60" s="604"/>
      <c r="FZ60" s="604"/>
      <c r="GA60" s="604"/>
      <c r="GB60" s="604"/>
      <c r="GC60" s="604"/>
      <c r="GD60" s="604"/>
      <c r="GE60" s="604"/>
      <c r="GF60" s="604"/>
      <c r="GG60" s="604"/>
      <c r="GH60" s="604"/>
      <c r="GI60" s="604"/>
      <c r="GJ60" s="604"/>
      <c r="GK60" s="604"/>
      <c r="GL60" s="604"/>
      <c r="GM60" s="604"/>
      <c r="GN60" s="604"/>
      <c r="GO60" s="604"/>
      <c r="GP60" s="604"/>
      <c r="GQ60" s="604"/>
      <c r="GR60" s="604"/>
      <c r="GS60" s="604"/>
      <c r="GT60" s="604"/>
      <c r="GU60" s="604"/>
      <c r="GV60" s="604"/>
      <c r="GW60" s="604"/>
      <c r="GX60" s="604"/>
      <c r="GY60" s="604"/>
      <c r="GZ60" s="604"/>
      <c r="HA60" s="604"/>
      <c r="HB60" s="604"/>
      <c r="HC60" s="604"/>
      <c r="HD60" s="604"/>
      <c r="HE60" s="604"/>
      <c r="HF60" s="604"/>
      <c r="HG60" s="604"/>
      <c r="HH60" s="604"/>
      <c r="HI60" s="604"/>
      <c r="HJ60" s="604"/>
      <c r="HK60" s="604"/>
      <c r="HL60" s="604"/>
      <c r="HM60" s="604"/>
      <c r="HN60" s="604"/>
      <c r="HO60" s="604"/>
      <c r="HP60" s="604"/>
      <c r="HQ60" s="604"/>
      <c r="HR60" s="604"/>
      <c r="HS60" s="604"/>
      <c r="HT60" s="604"/>
      <c r="HU60" s="604"/>
      <c r="HV60" s="604"/>
      <c r="HW60" s="604"/>
      <c r="HX60" s="604"/>
      <c r="HY60" s="604"/>
      <c r="HZ60" s="604"/>
      <c r="IA60" s="604"/>
      <c r="IB60" s="604"/>
      <c r="IC60" s="604"/>
      <c r="ID60" s="604"/>
      <c r="IE60" s="604"/>
      <c r="IF60" s="604"/>
      <c r="IG60" s="604"/>
      <c r="IH60" s="604"/>
      <c r="II60" s="604"/>
      <c r="IJ60" s="604"/>
      <c r="IK60" s="604"/>
      <c r="IL60" s="604"/>
      <c r="IM60" s="604"/>
      <c r="IN60" s="604"/>
      <c r="IO60" s="604"/>
      <c r="IP60" s="604"/>
      <c r="IQ60" s="604"/>
      <c r="IR60" s="604"/>
      <c r="IS60" s="604"/>
      <c r="IT60" s="604"/>
    </row>
    <row r="61" spans="1:254" ht="24" customHeight="1" x14ac:dyDescent="0.25">
      <c r="A61" s="492" t="s">
        <v>618</v>
      </c>
      <c r="B61" s="492"/>
      <c r="C61" s="492"/>
      <c r="D61" s="144"/>
      <c r="E61" s="144"/>
      <c r="F61" s="144"/>
      <c r="G61" s="144"/>
      <c r="H61" s="144"/>
      <c r="I61" s="139"/>
      <c r="J61" s="139"/>
      <c r="K61" s="139"/>
      <c r="L61" s="139"/>
      <c r="M61" s="139"/>
      <c r="N61" s="139"/>
      <c r="O61" s="139"/>
      <c r="P61" s="139"/>
      <c r="Q61" s="139"/>
      <c r="R61" s="139"/>
      <c r="S61" s="139"/>
      <c r="T61" s="139"/>
      <c r="U61" s="139"/>
      <c r="V61" s="139"/>
      <c r="W61" s="139"/>
      <c r="X61" s="139"/>
      <c r="Y61" s="139"/>
      <c r="Z61" s="139"/>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c r="CN61" s="139"/>
      <c r="CO61" s="139"/>
      <c r="CP61" s="139"/>
      <c r="CQ61" s="139"/>
      <c r="CR61" s="139"/>
      <c r="CS61" s="139"/>
      <c r="CT61" s="139"/>
      <c r="CU61" s="139"/>
      <c r="CV61" s="139"/>
      <c r="CW61" s="139"/>
      <c r="CX61" s="139"/>
      <c r="CY61" s="139"/>
      <c r="CZ61" s="139"/>
      <c r="DA61" s="139"/>
      <c r="DB61" s="139"/>
      <c r="DC61" s="139"/>
      <c r="DD61" s="139"/>
      <c r="DE61" s="139"/>
      <c r="DF61" s="139"/>
      <c r="DG61" s="139"/>
      <c r="DH61" s="139"/>
      <c r="DI61" s="139"/>
      <c r="DJ61" s="139"/>
      <c r="DK61" s="139"/>
      <c r="DL61" s="139"/>
      <c r="DM61" s="139"/>
      <c r="DN61" s="139"/>
      <c r="DO61" s="139"/>
      <c r="DP61" s="139"/>
      <c r="DQ61" s="139"/>
      <c r="DR61" s="139"/>
      <c r="DS61" s="139"/>
      <c r="DT61" s="139"/>
      <c r="DU61" s="139"/>
      <c r="DV61" s="139"/>
      <c r="DW61" s="139"/>
      <c r="DX61" s="139"/>
      <c r="DY61" s="139"/>
      <c r="DZ61" s="139"/>
      <c r="EA61" s="139"/>
      <c r="EB61" s="139"/>
      <c r="EC61" s="139"/>
      <c r="ED61" s="139"/>
      <c r="EE61" s="139"/>
      <c r="EF61" s="139"/>
      <c r="EG61" s="139"/>
      <c r="EH61" s="139"/>
      <c r="EI61" s="139"/>
      <c r="EJ61" s="139"/>
      <c r="EK61" s="139"/>
      <c r="EL61" s="139"/>
      <c r="EM61" s="139"/>
      <c r="EN61" s="139"/>
      <c r="EO61" s="139"/>
      <c r="EP61" s="139"/>
      <c r="EQ61" s="139"/>
      <c r="ER61" s="139"/>
      <c r="ES61" s="139"/>
      <c r="ET61" s="139"/>
      <c r="EU61" s="139"/>
      <c r="EV61" s="139"/>
      <c r="EW61" s="139"/>
      <c r="EX61" s="139"/>
      <c r="EY61" s="139"/>
      <c r="EZ61" s="139"/>
      <c r="FA61" s="139"/>
      <c r="FB61" s="139"/>
      <c r="FC61" s="139"/>
      <c r="FD61" s="139"/>
      <c r="FE61" s="139"/>
      <c r="FF61" s="139"/>
      <c r="FG61" s="139"/>
      <c r="FH61" s="139"/>
      <c r="FI61" s="139"/>
      <c r="FJ61" s="139"/>
      <c r="FK61" s="139"/>
      <c r="FL61" s="139"/>
      <c r="FM61" s="139"/>
      <c r="FN61" s="139"/>
      <c r="FO61" s="139"/>
      <c r="FP61" s="139"/>
      <c r="FQ61" s="139"/>
      <c r="FR61" s="139"/>
      <c r="FS61" s="139"/>
      <c r="FT61" s="139"/>
      <c r="FU61" s="139"/>
      <c r="FV61" s="139"/>
      <c r="FW61" s="139"/>
      <c r="FX61" s="139"/>
      <c r="FY61" s="139"/>
      <c r="FZ61" s="139"/>
      <c r="GA61" s="139"/>
      <c r="GB61" s="139"/>
      <c r="GC61" s="139"/>
      <c r="GD61" s="139"/>
      <c r="GE61" s="139"/>
      <c r="GF61" s="139"/>
      <c r="GG61" s="139"/>
      <c r="GH61" s="139"/>
      <c r="GI61" s="139"/>
      <c r="GJ61" s="139"/>
      <c r="GK61" s="139"/>
      <c r="GL61" s="139"/>
      <c r="GM61" s="139"/>
      <c r="GN61" s="139"/>
      <c r="GO61" s="139"/>
      <c r="GP61" s="139"/>
      <c r="GQ61" s="139"/>
      <c r="GR61" s="139"/>
      <c r="GS61" s="139"/>
      <c r="GT61" s="139"/>
      <c r="GU61" s="139"/>
      <c r="GV61" s="139"/>
      <c r="GW61" s="139"/>
      <c r="GX61" s="139"/>
      <c r="GY61" s="139"/>
      <c r="GZ61" s="139"/>
      <c r="HA61" s="139"/>
      <c r="HB61" s="139"/>
      <c r="HC61" s="139"/>
      <c r="HD61" s="139"/>
      <c r="HE61" s="139"/>
      <c r="HF61" s="139"/>
      <c r="HG61" s="139"/>
      <c r="HH61" s="139"/>
      <c r="HI61" s="139"/>
      <c r="HJ61" s="139"/>
      <c r="HK61" s="139"/>
      <c r="HL61" s="139"/>
      <c r="HM61" s="139"/>
      <c r="HN61" s="139"/>
      <c r="HO61" s="139"/>
      <c r="HP61" s="139"/>
      <c r="HQ61" s="139"/>
      <c r="HR61" s="139"/>
      <c r="HS61" s="139"/>
      <c r="HT61" s="139"/>
      <c r="HU61" s="139"/>
      <c r="HV61" s="139"/>
      <c r="HW61" s="139"/>
      <c r="HX61" s="139"/>
      <c r="HY61" s="139"/>
      <c r="HZ61" s="139"/>
      <c r="IA61" s="139"/>
      <c r="IB61" s="139"/>
      <c r="IC61" s="139"/>
      <c r="ID61" s="139"/>
      <c r="IE61" s="139"/>
      <c r="IF61" s="139"/>
      <c r="IG61" s="139"/>
      <c r="IH61" s="139"/>
      <c r="II61" s="139"/>
      <c r="IJ61" s="139"/>
      <c r="IK61" s="139"/>
      <c r="IL61" s="139"/>
      <c r="IM61" s="139"/>
      <c r="IN61" s="139"/>
      <c r="IO61" s="139"/>
      <c r="IP61" s="139"/>
      <c r="IQ61" s="139"/>
      <c r="IR61" s="139"/>
      <c r="IS61" s="139"/>
      <c r="IT61" s="139"/>
    </row>
    <row r="62" spans="1:254" ht="16.95" customHeight="1" x14ac:dyDescent="0.25">
      <c r="A62" s="492" t="s">
        <v>325</v>
      </c>
      <c r="B62" s="492"/>
      <c r="C62" s="492"/>
      <c r="D62" s="144"/>
      <c r="E62" s="144"/>
      <c r="F62" s="144"/>
      <c r="G62" s="144"/>
      <c r="H62" s="144"/>
      <c r="I62" s="139"/>
      <c r="J62" s="139"/>
      <c r="K62" s="139"/>
      <c r="L62" s="139"/>
      <c r="M62" s="139"/>
      <c r="N62" s="139"/>
      <c r="O62" s="139"/>
      <c r="P62" s="139"/>
      <c r="Q62" s="139"/>
      <c r="R62" s="139"/>
      <c r="S62" s="139"/>
      <c r="T62" s="139"/>
      <c r="U62" s="139"/>
      <c r="V62" s="139"/>
      <c r="W62" s="139"/>
      <c r="X62" s="139"/>
      <c r="Y62" s="139"/>
      <c r="Z62" s="139"/>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c r="CN62" s="139"/>
      <c r="CO62" s="139"/>
      <c r="CP62" s="139"/>
      <c r="CQ62" s="139"/>
      <c r="CR62" s="139"/>
      <c r="CS62" s="139"/>
      <c r="CT62" s="139"/>
      <c r="CU62" s="139"/>
      <c r="CV62" s="139"/>
      <c r="CW62" s="139"/>
      <c r="CX62" s="139"/>
      <c r="CY62" s="139"/>
      <c r="CZ62" s="139"/>
      <c r="DA62" s="139"/>
      <c r="DB62" s="139"/>
      <c r="DC62" s="139"/>
      <c r="DD62" s="139"/>
      <c r="DE62" s="139"/>
      <c r="DF62" s="139"/>
      <c r="DG62" s="139"/>
      <c r="DH62" s="139"/>
      <c r="DI62" s="139"/>
      <c r="DJ62" s="139"/>
      <c r="DK62" s="139"/>
      <c r="DL62" s="139"/>
      <c r="DM62" s="139"/>
      <c r="DN62" s="139"/>
      <c r="DO62" s="139"/>
      <c r="DP62" s="139"/>
      <c r="DQ62" s="139"/>
      <c r="DR62" s="139"/>
      <c r="DS62" s="139"/>
      <c r="DT62" s="139"/>
      <c r="DU62" s="139"/>
      <c r="DV62" s="139"/>
      <c r="DW62" s="139"/>
      <c r="DX62" s="139"/>
      <c r="DY62" s="139"/>
      <c r="DZ62" s="139"/>
      <c r="EA62" s="139"/>
      <c r="EB62" s="139"/>
      <c r="EC62" s="139"/>
      <c r="ED62" s="139"/>
      <c r="EE62" s="139"/>
      <c r="EF62" s="139"/>
      <c r="EG62" s="139"/>
      <c r="EH62" s="139"/>
      <c r="EI62" s="139"/>
      <c r="EJ62" s="139"/>
      <c r="EK62" s="139"/>
      <c r="EL62" s="139"/>
      <c r="EM62" s="139"/>
      <c r="EN62" s="139"/>
      <c r="EO62" s="139"/>
      <c r="EP62" s="139"/>
      <c r="EQ62" s="139"/>
      <c r="ER62" s="139"/>
      <c r="ES62" s="139"/>
      <c r="ET62" s="139"/>
      <c r="EU62" s="139"/>
      <c r="EV62" s="139"/>
      <c r="EW62" s="139"/>
      <c r="EX62" s="139"/>
      <c r="EY62" s="139"/>
      <c r="EZ62" s="139"/>
      <c r="FA62" s="139"/>
      <c r="FB62" s="139"/>
      <c r="FC62" s="139"/>
      <c r="FD62" s="139"/>
      <c r="FE62" s="139"/>
      <c r="FF62" s="139"/>
      <c r="FG62" s="139"/>
      <c r="FH62" s="139"/>
      <c r="FI62" s="139"/>
      <c r="FJ62" s="139"/>
      <c r="FK62" s="139"/>
      <c r="FL62" s="139"/>
      <c r="FM62" s="139"/>
      <c r="FN62" s="139"/>
      <c r="FO62" s="139"/>
      <c r="FP62" s="139"/>
      <c r="FQ62" s="139"/>
      <c r="FR62" s="139"/>
      <c r="FS62" s="139"/>
      <c r="FT62" s="139"/>
      <c r="FU62" s="139"/>
      <c r="FV62" s="139"/>
      <c r="FW62" s="139"/>
      <c r="FX62" s="139"/>
      <c r="FY62" s="139"/>
      <c r="FZ62" s="139"/>
      <c r="GA62" s="139"/>
      <c r="GB62" s="139"/>
      <c r="GC62" s="139"/>
      <c r="GD62" s="139"/>
      <c r="GE62" s="139"/>
      <c r="GF62" s="139"/>
      <c r="GG62" s="139"/>
      <c r="GH62" s="139"/>
      <c r="GI62" s="139"/>
      <c r="GJ62" s="139"/>
      <c r="GK62" s="139"/>
      <c r="GL62" s="139"/>
      <c r="GM62" s="139"/>
      <c r="GN62" s="139"/>
      <c r="GO62" s="139"/>
      <c r="GP62" s="139"/>
      <c r="GQ62" s="139"/>
      <c r="GR62" s="139"/>
      <c r="GS62" s="139"/>
      <c r="GT62" s="139"/>
      <c r="GU62" s="139"/>
      <c r="GV62" s="139"/>
      <c r="GW62" s="139"/>
      <c r="GX62" s="139"/>
      <c r="GY62" s="139"/>
      <c r="GZ62" s="139"/>
      <c r="HA62" s="139"/>
      <c r="HB62" s="139"/>
      <c r="HC62" s="139"/>
      <c r="HD62" s="139"/>
      <c r="HE62" s="139"/>
      <c r="HF62" s="139"/>
      <c r="HG62" s="139"/>
      <c r="HH62" s="139"/>
      <c r="HI62" s="139"/>
      <c r="HJ62" s="139"/>
      <c r="HK62" s="139"/>
      <c r="HL62" s="139"/>
      <c r="HM62" s="139"/>
      <c r="HN62" s="139"/>
      <c r="HO62" s="139"/>
      <c r="HP62" s="139"/>
      <c r="HQ62" s="139"/>
      <c r="HR62" s="139"/>
      <c r="HS62" s="139"/>
      <c r="HT62" s="139"/>
      <c r="HU62" s="139"/>
      <c r="HV62" s="139"/>
      <c r="HW62" s="139"/>
      <c r="HX62" s="139"/>
      <c r="HY62" s="139"/>
      <c r="HZ62" s="139"/>
      <c r="IA62" s="139"/>
      <c r="IB62" s="139"/>
      <c r="IC62" s="139"/>
      <c r="ID62" s="139"/>
      <c r="IE62" s="139"/>
      <c r="IF62" s="139"/>
      <c r="IG62" s="139"/>
      <c r="IH62" s="139"/>
      <c r="II62" s="139"/>
      <c r="IJ62" s="139"/>
      <c r="IK62" s="139"/>
      <c r="IL62" s="139"/>
      <c r="IM62" s="139"/>
      <c r="IN62" s="139"/>
      <c r="IO62" s="139"/>
      <c r="IP62" s="139"/>
      <c r="IQ62" s="139"/>
      <c r="IR62" s="139"/>
      <c r="IS62" s="139"/>
      <c r="IT62" s="139"/>
    </row>
    <row r="63" spans="1:254" ht="27.75" customHeight="1" x14ac:dyDescent="0.25">
      <c r="A63" s="492" t="s">
        <v>326</v>
      </c>
      <c r="B63" s="492"/>
      <c r="C63" s="492"/>
      <c r="D63" s="492"/>
      <c r="E63" s="492"/>
      <c r="F63" s="144"/>
      <c r="G63" s="144"/>
      <c r="H63" s="144"/>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c r="CN63" s="139"/>
      <c r="CO63" s="139"/>
      <c r="CP63" s="139"/>
      <c r="CQ63" s="139"/>
      <c r="CR63" s="139"/>
      <c r="CS63" s="139"/>
      <c r="CT63" s="139"/>
      <c r="CU63" s="139"/>
      <c r="CV63" s="139"/>
      <c r="CW63" s="139"/>
      <c r="CX63" s="139"/>
      <c r="CY63" s="139"/>
      <c r="CZ63" s="139"/>
      <c r="DA63" s="139"/>
      <c r="DB63" s="139"/>
      <c r="DC63" s="139"/>
      <c r="DD63" s="139"/>
      <c r="DE63" s="139"/>
      <c r="DF63" s="139"/>
      <c r="DG63" s="139"/>
      <c r="DH63" s="139"/>
      <c r="DI63" s="139"/>
      <c r="DJ63" s="139"/>
      <c r="DK63" s="139"/>
      <c r="DL63" s="139"/>
      <c r="DM63" s="139"/>
      <c r="DN63" s="139"/>
      <c r="DO63" s="139"/>
      <c r="DP63" s="139"/>
      <c r="DQ63" s="139"/>
      <c r="DR63" s="139"/>
      <c r="DS63" s="139"/>
      <c r="DT63" s="139"/>
      <c r="DU63" s="139"/>
      <c r="DV63" s="139"/>
      <c r="DW63" s="139"/>
      <c r="DX63" s="139"/>
      <c r="DY63" s="139"/>
      <c r="DZ63" s="139"/>
      <c r="EA63" s="139"/>
      <c r="EB63" s="139"/>
      <c r="EC63" s="139"/>
      <c r="ED63" s="139"/>
      <c r="EE63" s="139"/>
      <c r="EF63" s="139"/>
      <c r="EG63" s="139"/>
      <c r="EH63" s="139"/>
      <c r="EI63" s="139"/>
      <c r="EJ63" s="139"/>
      <c r="EK63" s="139"/>
      <c r="EL63" s="139"/>
      <c r="EM63" s="139"/>
      <c r="EN63" s="139"/>
      <c r="EO63" s="139"/>
      <c r="EP63" s="139"/>
      <c r="EQ63" s="139"/>
      <c r="ER63" s="139"/>
      <c r="ES63" s="139"/>
      <c r="ET63" s="139"/>
      <c r="EU63" s="139"/>
      <c r="EV63" s="139"/>
      <c r="EW63" s="139"/>
      <c r="EX63" s="139"/>
      <c r="EY63" s="139"/>
      <c r="EZ63" s="139"/>
      <c r="FA63" s="139"/>
      <c r="FB63" s="139"/>
      <c r="FC63" s="139"/>
      <c r="FD63" s="139"/>
      <c r="FE63" s="139"/>
      <c r="FF63" s="139"/>
      <c r="FG63" s="139"/>
      <c r="FH63" s="139"/>
      <c r="FI63" s="139"/>
      <c r="FJ63" s="139"/>
      <c r="FK63" s="139"/>
      <c r="FL63" s="139"/>
      <c r="FM63" s="139"/>
      <c r="FN63" s="139"/>
      <c r="FO63" s="139"/>
      <c r="FP63" s="139"/>
      <c r="FQ63" s="139"/>
      <c r="FR63" s="139"/>
      <c r="FS63" s="139"/>
      <c r="FT63" s="139"/>
      <c r="FU63" s="139"/>
      <c r="FV63" s="139"/>
      <c r="FW63" s="139"/>
      <c r="FX63" s="139"/>
      <c r="FY63" s="139"/>
      <c r="FZ63" s="139"/>
      <c r="GA63" s="139"/>
      <c r="GB63" s="139"/>
      <c r="GC63" s="139"/>
      <c r="GD63" s="139"/>
      <c r="GE63" s="139"/>
      <c r="GF63" s="139"/>
      <c r="GG63" s="139"/>
      <c r="GH63" s="139"/>
      <c r="GI63" s="139"/>
      <c r="GJ63" s="139"/>
      <c r="GK63" s="139"/>
      <c r="GL63" s="139"/>
      <c r="GM63" s="139"/>
      <c r="GN63" s="139"/>
      <c r="GO63" s="139"/>
      <c r="GP63" s="139"/>
      <c r="GQ63" s="139"/>
      <c r="GR63" s="139"/>
      <c r="GS63" s="139"/>
      <c r="GT63" s="139"/>
      <c r="GU63" s="139"/>
      <c r="GV63" s="139"/>
      <c r="GW63" s="139"/>
      <c r="GX63" s="139"/>
      <c r="GY63" s="139"/>
      <c r="GZ63" s="139"/>
      <c r="HA63" s="139"/>
      <c r="HB63" s="139"/>
      <c r="HC63" s="139"/>
      <c r="HD63" s="139"/>
      <c r="HE63" s="139"/>
      <c r="HF63" s="139"/>
      <c r="HG63" s="139"/>
      <c r="HH63" s="139"/>
      <c r="HI63" s="139"/>
      <c r="HJ63" s="139"/>
      <c r="HK63" s="139"/>
      <c r="HL63" s="139"/>
      <c r="HM63" s="139"/>
      <c r="HN63" s="139"/>
      <c r="HO63" s="139"/>
      <c r="HP63" s="139"/>
      <c r="HQ63" s="139"/>
      <c r="HR63" s="139"/>
      <c r="HS63" s="139"/>
      <c r="HT63" s="139"/>
      <c r="HU63" s="139"/>
      <c r="HV63" s="139"/>
      <c r="HW63" s="139"/>
      <c r="HX63" s="139"/>
      <c r="HY63" s="139"/>
      <c r="HZ63" s="139"/>
      <c r="IA63" s="139"/>
      <c r="IB63" s="139"/>
      <c r="IC63" s="139"/>
      <c r="ID63" s="139"/>
      <c r="IE63" s="139"/>
      <c r="IF63" s="139"/>
      <c r="IG63" s="139"/>
      <c r="IH63" s="139"/>
      <c r="II63" s="139"/>
      <c r="IJ63" s="139"/>
      <c r="IK63" s="139"/>
      <c r="IL63" s="139"/>
      <c r="IM63" s="139"/>
      <c r="IN63" s="139"/>
      <c r="IO63" s="139"/>
      <c r="IP63" s="139"/>
      <c r="IQ63" s="139"/>
      <c r="IR63" s="139"/>
      <c r="IS63" s="139"/>
      <c r="IT63" s="139"/>
    </row>
    <row r="64" spans="1:254" ht="16.2" customHeight="1" x14ac:dyDescent="0.25">
      <c r="A64" s="486" t="s">
        <v>327</v>
      </c>
      <c r="B64" s="486"/>
      <c r="C64" s="486"/>
      <c r="D64" s="486"/>
      <c r="E64" s="486"/>
      <c r="F64" s="144"/>
      <c r="G64" s="144"/>
      <c r="H64" s="144"/>
      <c r="I64" s="139"/>
      <c r="J64" s="139"/>
      <c r="K64" s="139"/>
      <c r="L64" s="139"/>
      <c r="M64" s="139"/>
      <c r="N64" s="139"/>
      <c r="O64" s="139"/>
      <c r="P64" s="139"/>
      <c r="Q64" s="139"/>
      <c r="R64" s="139"/>
      <c r="S64" s="139"/>
      <c r="T64" s="139"/>
      <c r="U64" s="139"/>
      <c r="V64" s="139"/>
      <c r="W64" s="139"/>
      <c r="X64" s="139"/>
      <c r="Y64" s="139"/>
      <c r="Z64" s="139"/>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c r="CN64" s="139"/>
      <c r="CO64" s="139"/>
      <c r="CP64" s="139"/>
      <c r="CQ64" s="139"/>
      <c r="CR64" s="139"/>
      <c r="CS64" s="139"/>
      <c r="CT64" s="139"/>
      <c r="CU64" s="139"/>
      <c r="CV64" s="139"/>
      <c r="CW64" s="139"/>
      <c r="CX64" s="139"/>
      <c r="CY64" s="139"/>
      <c r="CZ64" s="139"/>
      <c r="DA64" s="139"/>
      <c r="DB64" s="139"/>
      <c r="DC64" s="139"/>
      <c r="DD64" s="139"/>
      <c r="DE64" s="139"/>
      <c r="DF64" s="139"/>
      <c r="DG64" s="139"/>
      <c r="DH64" s="139"/>
      <c r="DI64" s="139"/>
      <c r="DJ64" s="139"/>
      <c r="DK64" s="139"/>
      <c r="DL64" s="139"/>
      <c r="DM64" s="139"/>
      <c r="DN64" s="139"/>
      <c r="DO64" s="139"/>
      <c r="DP64" s="139"/>
      <c r="DQ64" s="139"/>
      <c r="DR64" s="139"/>
      <c r="DS64" s="139"/>
      <c r="DT64" s="139"/>
      <c r="DU64" s="139"/>
      <c r="DV64" s="139"/>
      <c r="DW64" s="139"/>
      <c r="DX64" s="139"/>
      <c r="DY64" s="139"/>
      <c r="DZ64" s="139"/>
      <c r="EA64" s="139"/>
      <c r="EB64" s="139"/>
      <c r="EC64" s="139"/>
      <c r="ED64" s="139"/>
      <c r="EE64" s="139"/>
      <c r="EF64" s="139"/>
      <c r="EG64" s="139"/>
      <c r="EH64" s="139"/>
      <c r="EI64" s="139"/>
      <c r="EJ64" s="139"/>
      <c r="EK64" s="139"/>
      <c r="EL64" s="139"/>
      <c r="EM64" s="139"/>
      <c r="EN64" s="139"/>
      <c r="EO64" s="139"/>
      <c r="EP64" s="139"/>
      <c r="EQ64" s="139"/>
      <c r="ER64" s="139"/>
      <c r="ES64" s="139"/>
      <c r="ET64" s="139"/>
      <c r="EU64" s="139"/>
      <c r="EV64" s="139"/>
      <c r="EW64" s="139"/>
      <c r="EX64" s="139"/>
      <c r="EY64" s="139"/>
      <c r="EZ64" s="139"/>
      <c r="FA64" s="139"/>
      <c r="FB64" s="139"/>
      <c r="FC64" s="139"/>
      <c r="FD64" s="139"/>
      <c r="FE64" s="139"/>
      <c r="FF64" s="139"/>
      <c r="FG64" s="139"/>
      <c r="FH64" s="139"/>
      <c r="FI64" s="139"/>
      <c r="FJ64" s="139"/>
      <c r="FK64" s="139"/>
      <c r="FL64" s="139"/>
      <c r="FM64" s="139"/>
      <c r="FN64" s="139"/>
      <c r="FO64" s="139"/>
      <c r="FP64" s="139"/>
      <c r="FQ64" s="139"/>
      <c r="FR64" s="139"/>
      <c r="FS64" s="139"/>
      <c r="FT64" s="139"/>
      <c r="FU64" s="139"/>
      <c r="FV64" s="139"/>
      <c r="FW64" s="139"/>
      <c r="FX64" s="139"/>
      <c r="FY64" s="139"/>
      <c r="FZ64" s="139"/>
      <c r="GA64" s="139"/>
      <c r="GB64" s="139"/>
      <c r="GC64" s="139"/>
      <c r="GD64" s="139"/>
      <c r="GE64" s="139"/>
      <c r="GF64" s="139"/>
      <c r="GG64" s="139"/>
      <c r="GH64" s="139"/>
      <c r="GI64" s="139"/>
      <c r="GJ64" s="139"/>
      <c r="GK64" s="139"/>
      <c r="GL64" s="139"/>
      <c r="GM64" s="139"/>
      <c r="GN64" s="139"/>
      <c r="GO64" s="139"/>
      <c r="GP64" s="139"/>
      <c r="GQ64" s="139"/>
      <c r="GR64" s="139"/>
      <c r="GS64" s="139"/>
      <c r="GT64" s="139"/>
      <c r="GU64" s="139"/>
      <c r="GV64" s="139"/>
      <c r="GW64" s="139"/>
      <c r="GX64" s="139"/>
      <c r="GY64" s="139"/>
      <c r="GZ64" s="139"/>
      <c r="HA64" s="139"/>
      <c r="HB64" s="139"/>
      <c r="HC64" s="139"/>
      <c r="HD64" s="139"/>
      <c r="HE64" s="139"/>
      <c r="HF64" s="139"/>
      <c r="HG64" s="139"/>
      <c r="HH64" s="139"/>
      <c r="HI64" s="139"/>
      <c r="HJ64" s="139"/>
      <c r="HK64" s="139"/>
      <c r="HL64" s="139"/>
      <c r="HM64" s="139"/>
      <c r="HN64" s="139"/>
      <c r="HO64" s="139"/>
      <c r="HP64" s="139"/>
      <c r="HQ64" s="139"/>
      <c r="HR64" s="139"/>
      <c r="HS64" s="139"/>
      <c r="HT64" s="139"/>
      <c r="HU64" s="139"/>
      <c r="HV64" s="139"/>
      <c r="HW64" s="139"/>
      <c r="HX64" s="139"/>
      <c r="HY64" s="139"/>
      <c r="HZ64" s="139"/>
      <c r="IA64" s="139"/>
      <c r="IB64" s="139"/>
      <c r="IC64" s="139"/>
      <c r="ID64" s="139"/>
      <c r="IE64" s="139"/>
      <c r="IF64" s="139"/>
      <c r="IG64" s="139"/>
      <c r="IH64" s="139"/>
      <c r="II64" s="139"/>
      <c r="IJ64" s="139"/>
      <c r="IK64" s="139"/>
      <c r="IL64" s="139"/>
      <c r="IM64" s="139"/>
      <c r="IN64" s="139"/>
      <c r="IO64" s="139"/>
      <c r="IP64" s="139"/>
      <c r="IQ64" s="139"/>
      <c r="IR64" s="139"/>
      <c r="IS64" s="139"/>
      <c r="IT64" s="139"/>
    </row>
    <row r="65" spans="1:254" ht="16.2" customHeight="1" x14ac:dyDescent="0.25">
      <c r="A65" s="144"/>
      <c r="B65" s="144"/>
      <c r="C65" s="144"/>
      <c r="D65" s="144"/>
      <c r="E65" s="144"/>
      <c r="F65" s="144"/>
      <c r="G65" s="144"/>
      <c r="H65" s="144"/>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c r="CN65" s="139"/>
      <c r="CO65" s="139"/>
      <c r="CP65" s="139"/>
      <c r="CQ65" s="139"/>
      <c r="CR65" s="139"/>
      <c r="CS65" s="139"/>
      <c r="CT65" s="139"/>
      <c r="CU65" s="139"/>
      <c r="CV65" s="139"/>
      <c r="CW65" s="139"/>
      <c r="CX65" s="139"/>
      <c r="CY65" s="139"/>
      <c r="CZ65" s="139"/>
      <c r="DA65" s="139"/>
      <c r="DB65" s="139"/>
      <c r="DC65" s="139"/>
      <c r="DD65" s="139"/>
      <c r="DE65" s="139"/>
      <c r="DF65" s="139"/>
      <c r="DG65" s="139"/>
      <c r="DH65" s="139"/>
      <c r="DI65" s="139"/>
      <c r="DJ65" s="139"/>
      <c r="DK65" s="139"/>
      <c r="DL65" s="139"/>
      <c r="DM65" s="139"/>
      <c r="DN65" s="139"/>
      <c r="DO65" s="139"/>
      <c r="DP65" s="139"/>
      <c r="DQ65" s="139"/>
      <c r="DR65" s="139"/>
      <c r="DS65" s="139"/>
      <c r="DT65" s="139"/>
      <c r="DU65" s="139"/>
      <c r="DV65" s="139"/>
      <c r="DW65" s="139"/>
      <c r="DX65" s="139"/>
      <c r="DY65" s="139"/>
      <c r="DZ65" s="139"/>
      <c r="EA65" s="139"/>
      <c r="EB65" s="139"/>
      <c r="EC65" s="139"/>
      <c r="ED65" s="139"/>
      <c r="EE65" s="139"/>
      <c r="EF65" s="139"/>
      <c r="EG65" s="139"/>
      <c r="EH65" s="139"/>
      <c r="EI65" s="139"/>
      <c r="EJ65" s="139"/>
      <c r="EK65" s="139"/>
      <c r="EL65" s="139"/>
      <c r="EM65" s="139"/>
      <c r="EN65" s="139"/>
      <c r="EO65" s="139"/>
      <c r="EP65" s="139"/>
      <c r="EQ65" s="139"/>
      <c r="ER65" s="139"/>
      <c r="ES65" s="139"/>
      <c r="ET65" s="139"/>
      <c r="EU65" s="139"/>
      <c r="EV65" s="139"/>
      <c r="EW65" s="139"/>
      <c r="EX65" s="139"/>
      <c r="EY65" s="139"/>
      <c r="EZ65" s="139"/>
      <c r="FA65" s="139"/>
      <c r="FB65" s="139"/>
      <c r="FC65" s="139"/>
      <c r="FD65" s="139"/>
      <c r="FE65" s="139"/>
      <c r="FF65" s="139"/>
      <c r="FG65" s="139"/>
      <c r="FH65" s="139"/>
      <c r="FI65" s="139"/>
      <c r="FJ65" s="139"/>
      <c r="FK65" s="139"/>
      <c r="FL65" s="139"/>
      <c r="FM65" s="139"/>
      <c r="FN65" s="139"/>
      <c r="FO65" s="139"/>
      <c r="FP65" s="139"/>
      <c r="FQ65" s="139"/>
      <c r="FR65" s="139"/>
      <c r="FS65" s="139"/>
      <c r="FT65" s="139"/>
      <c r="FU65" s="139"/>
      <c r="FV65" s="139"/>
      <c r="FW65" s="139"/>
      <c r="FX65" s="139"/>
      <c r="FY65" s="139"/>
      <c r="FZ65" s="139"/>
      <c r="GA65" s="139"/>
      <c r="GB65" s="139"/>
      <c r="GC65" s="139"/>
      <c r="GD65" s="139"/>
      <c r="GE65" s="139"/>
      <c r="GF65" s="139"/>
      <c r="GG65" s="139"/>
      <c r="GH65" s="139"/>
      <c r="GI65" s="139"/>
      <c r="GJ65" s="139"/>
      <c r="GK65" s="139"/>
      <c r="GL65" s="139"/>
      <c r="GM65" s="139"/>
      <c r="GN65" s="139"/>
      <c r="GO65" s="139"/>
      <c r="GP65" s="139"/>
      <c r="GQ65" s="139"/>
      <c r="GR65" s="139"/>
      <c r="GS65" s="139"/>
      <c r="GT65" s="139"/>
      <c r="GU65" s="139"/>
      <c r="GV65" s="139"/>
      <c r="GW65" s="139"/>
      <c r="GX65" s="139"/>
      <c r="GY65" s="139"/>
      <c r="GZ65" s="139"/>
      <c r="HA65" s="139"/>
      <c r="HB65" s="139"/>
      <c r="HC65" s="139"/>
      <c r="HD65" s="139"/>
      <c r="HE65" s="139"/>
      <c r="HF65" s="139"/>
      <c r="HG65" s="139"/>
      <c r="HH65" s="139"/>
      <c r="HI65" s="139"/>
      <c r="HJ65" s="139"/>
      <c r="HK65" s="139"/>
      <c r="HL65" s="139"/>
      <c r="HM65" s="139"/>
      <c r="HN65" s="139"/>
      <c r="HO65" s="139"/>
      <c r="HP65" s="139"/>
      <c r="HQ65" s="139"/>
      <c r="HR65" s="139"/>
      <c r="HS65" s="139"/>
      <c r="HT65" s="139"/>
      <c r="HU65" s="139"/>
      <c r="HV65" s="139"/>
      <c r="HW65" s="139"/>
      <c r="HX65" s="139"/>
      <c r="HY65" s="139"/>
      <c r="HZ65" s="139"/>
      <c r="IA65" s="139"/>
      <c r="IB65" s="139"/>
      <c r="IC65" s="139"/>
      <c r="ID65" s="139"/>
      <c r="IE65" s="139"/>
      <c r="IF65" s="139"/>
      <c r="IG65" s="139"/>
      <c r="IH65" s="139"/>
      <c r="II65" s="139"/>
      <c r="IJ65" s="139"/>
      <c r="IK65" s="139"/>
      <c r="IL65" s="139"/>
      <c r="IM65" s="139"/>
      <c r="IN65" s="139"/>
      <c r="IO65" s="139"/>
      <c r="IP65" s="139"/>
      <c r="IQ65" s="139"/>
      <c r="IR65" s="139"/>
      <c r="IS65" s="139"/>
      <c r="IT65" s="139"/>
    </row>
    <row r="66" spans="1:254" ht="16.95" customHeight="1" x14ac:dyDescent="0.25">
      <c r="A66" s="492" t="s">
        <v>328</v>
      </c>
      <c r="B66" s="492"/>
      <c r="C66" s="492"/>
      <c r="D66" s="492"/>
      <c r="E66" s="492"/>
      <c r="F66" s="492"/>
      <c r="G66" s="492"/>
      <c r="H66" s="492"/>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39"/>
      <c r="FF66" s="139"/>
      <c r="FG66" s="139"/>
      <c r="FH66" s="139"/>
      <c r="FI66" s="139"/>
      <c r="FJ66" s="139"/>
      <c r="FK66" s="139"/>
      <c r="FL66" s="139"/>
      <c r="FM66" s="139"/>
      <c r="FN66" s="139"/>
      <c r="FO66" s="139"/>
      <c r="FP66" s="139"/>
      <c r="FQ66" s="139"/>
      <c r="FR66" s="139"/>
      <c r="FS66" s="139"/>
      <c r="FT66" s="139"/>
      <c r="FU66" s="139"/>
      <c r="FV66" s="139"/>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row>
    <row r="67" spans="1:254" ht="13.8" x14ac:dyDescent="0.25">
      <c r="A67" s="486" t="s">
        <v>316</v>
      </c>
      <c r="B67" s="486"/>
      <c r="C67" s="486"/>
      <c r="D67" s="144"/>
      <c r="E67" s="144"/>
      <c r="F67" s="144"/>
      <c r="G67" s="144"/>
      <c r="H67" s="144"/>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39"/>
      <c r="FF67" s="139"/>
      <c r="FG67" s="139"/>
      <c r="FH67" s="139"/>
      <c r="FI67" s="139"/>
      <c r="FJ67" s="139"/>
      <c r="FK67" s="139"/>
      <c r="FL67" s="139"/>
      <c r="FM67" s="139"/>
      <c r="FN67" s="139"/>
      <c r="FO67" s="139"/>
      <c r="FP67" s="139"/>
      <c r="FQ67" s="139"/>
      <c r="FR67" s="139"/>
      <c r="FS67" s="139"/>
      <c r="FT67" s="139"/>
      <c r="FU67" s="139"/>
      <c r="FV67" s="139"/>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row>
    <row r="68" spans="1:254" ht="27.75" customHeight="1" x14ac:dyDescent="0.25">
      <c r="A68" s="492" t="s">
        <v>329</v>
      </c>
      <c r="B68" s="492"/>
      <c r="C68" s="492"/>
      <c r="D68" s="492"/>
      <c r="E68" s="492"/>
      <c r="F68" s="144"/>
      <c r="G68" s="144"/>
      <c r="H68" s="144"/>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39"/>
      <c r="FF68" s="139"/>
      <c r="FG68" s="139"/>
      <c r="FH68" s="139"/>
      <c r="FI68" s="139"/>
      <c r="FJ68" s="139"/>
      <c r="FK68" s="139"/>
      <c r="FL68" s="139"/>
      <c r="FM68" s="139"/>
      <c r="FN68" s="139"/>
      <c r="FO68" s="139"/>
      <c r="FP68" s="139"/>
      <c r="FQ68" s="139"/>
      <c r="FR68" s="139"/>
      <c r="FS68" s="139"/>
      <c r="FT68" s="139"/>
      <c r="FU68" s="139"/>
      <c r="FV68" s="139"/>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row>
    <row r="69" spans="1:254" ht="43.95" customHeight="1" x14ac:dyDescent="0.25">
      <c r="A69" s="599" t="s">
        <v>264</v>
      </c>
      <c r="B69" s="600"/>
      <c r="C69" s="600"/>
      <c r="D69" s="600"/>
      <c r="E69" s="600"/>
      <c r="F69" s="600"/>
      <c r="G69" s="600"/>
      <c r="H69" s="600"/>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39"/>
      <c r="FF69" s="139"/>
      <c r="FG69" s="139"/>
      <c r="FH69" s="139"/>
      <c r="FI69" s="139"/>
      <c r="FJ69" s="139"/>
      <c r="FK69" s="139"/>
      <c r="FL69" s="139"/>
      <c r="FM69" s="139"/>
      <c r="FN69" s="139"/>
      <c r="FO69" s="139"/>
      <c r="FP69" s="139"/>
      <c r="FQ69" s="139"/>
      <c r="FR69" s="139"/>
      <c r="FS69" s="139"/>
      <c r="FT69" s="139"/>
      <c r="FU69" s="139"/>
      <c r="FV69" s="139"/>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row>
    <row r="70" spans="1:254" ht="18.600000000000001" customHeight="1" x14ac:dyDescent="0.25">
      <c r="A70" s="601" t="s">
        <v>342</v>
      </c>
      <c r="B70" s="601"/>
      <c r="C70" s="601"/>
      <c r="D70" s="601"/>
      <c r="E70" s="601"/>
      <c r="F70" s="601"/>
      <c r="G70" s="601"/>
      <c r="H70" s="601"/>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39"/>
      <c r="FF70" s="139"/>
      <c r="FG70" s="139"/>
      <c r="FH70" s="139"/>
      <c r="FI70" s="139"/>
      <c r="FJ70" s="139"/>
      <c r="FK70" s="139"/>
      <c r="FL70" s="139"/>
      <c r="FM70" s="139"/>
      <c r="FN70" s="139"/>
      <c r="FO70" s="139"/>
      <c r="FP70" s="139"/>
      <c r="FQ70" s="139"/>
      <c r="FR70" s="139"/>
      <c r="FS70" s="139"/>
      <c r="FT70" s="139"/>
      <c r="FU70" s="139"/>
      <c r="FV70" s="139"/>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row>
    <row r="71" spans="1:254" ht="15.75" customHeight="1" x14ac:dyDescent="0.25">
      <c r="A71" s="599" t="s">
        <v>358</v>
      </c>
      <c r="B71" s="599"/>
      <c r="C71" s="599"/>
      <c r="D71" s="599"/>
      <c r="E71" s="599"/>
      <c r="F71" s="599"/>
      <c r="G71" s="599"/>
      <c r="H71" s="59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39"/>
      <c r="FF71" s="139"/>
      <c r="FG71" s="139"/>
      <c r="FH71" s="139"/>
      <c r="FI71" s="139"/>
      <c r="FJ71" s="139"/>
      <c r="FK71" s="139"/>
      <c r="FL71" s="139"/>
      <c r="FM71" s="139"/>
      <c r="FN71" s="139"/>
      <c r="FO71" s="139"/>
      <c r="FP71" s="139"/>
      <c r="FQ71" s="139"/>
      <c r="FR71" s="139"/>
      <c r="FS71" s="139"/>
      <c r="FT71" s="139"/>
      <c r="FU71" s="139"/>
      <c r="FV71" s="139"/>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row>
    <row r="72" spans="1:254" ht="21" customHeight="1" x14ac:dyDescent="0.25">
      <c r="A72" s="492" t="s">
        <v>343</v>
      </c>
      <c r="B72" s="492"/>
      <c r="C72" s="492"/>
      <c r="D72" s="492"/>
      <c r="E72" s="492"/>
      <c r="F72" s="492"/>
      <c r="G72" s="492"/>
      <c r="H72" s="321"/>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39"/>
      <c r="FF72" s="139"/>
      <c r="FG72" s="139"/>
      <c r="FH72" s="139"/>
      <c r="FI72" s="139"/>
      <c r="FJ72" s="139"/>
      <c r="FK72" s="139"/>
      <c r="FL72" s="139"/>
      <c r="FM72" s="139"/>
      <c r="FN72" s="139"/>
      <c r="FO72" s="139"/>
      <c r="FP72" s="139"/>
      <c r="FQ72" s="139"/>
      <c r="FR72" s="139"/>
      <c r="FS72" s="139"/>
      <c r="FT72" s="139"/>
      <c r="FU72" s="139"/>
      <c r="FV72" s="139"/>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row>
    <row r="73" spans="1:254" ht="16.95" customHeight="1" x14ac:dyDescent="0.25">
      <c r="A73" s="599" t="s">
        <v>344</v>
      </c>
      <c r="B73" s="599"/>
      <c r="C73" s="599"/>
      <c r="D73" s="599"/>
      <c r="E73" s="599"/>
      <c r="F73" s="599"/>
      <c r="G73" s="599"/>
      <c r="H73" s="59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39"/>
      <c r="FF73" s="139"/>
      <c r="FG73" s="139"/>
      <c r="FH73" s="139"/>
      <c r="FI73" s="139"/>
      <c r="FJ73" s="139"/>
      <c r="FK73" s="139"/>
      <c r="FL73" s="139"/>
      <c r="FM73" s="139"/>
      <c r="FN73" s="139"/>
      <c r="FO73" s="139"/>
      <c r="FP73" s="139"/>
      <c r="FQ73" s="139"/>
      <c r="FR73" s="139"/>
      <c r="FS73" s="139"/>
      <c r="FT73" s="139"/>
      <c r="FU73" s="139"/>
      <c r="FV73" s="139"/>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row>
    <row r="74" spans="1:254" ht="19.95" customHeight="1" x14ac:dyDescent="0.25">
      <c r="A74" s="492" t="s">
        <v>345</v>
      </c>
      <c r="B74" s="492"/>
      <c r="C74" s="492"/>
      <c r="D74" s="492"/>
      <c r="E74" s="492"/>
      <c r="F74" s="492"/>
      <c r="G74" s="492"/>
      <c r="H74" s="321"/>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39"/>
      <c r="FF74" s="139"/>
      <c r="FG74" s="139"/>
      <c r="FH74" s="139"/>
      <c r="FI74" s="139"/>
      <c r="FJ74" s="139"/>
      <c r="FK74" s="139"/>
      <c r="FL74" s="139"/>
      <c r="FM74" s="139"/>
      <c r="FN74" s="139"/>
      <c r="FO74" s="139"/>
      <c r="FP74" s="139"/>
      <c r="FQ74" s="139"/>
      <c r="FR74" s="139"/>
      <c r="FS74" s="139"/>
      <c r="FT74" s="139"/>
      <c r="FU74" s="139"/>
      <c r="FV74" s="139"/>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row>
    <row r="75" spans="1:254" ht="15.45" customHeight="1" x14ac:dyDescent="0.25">
      <c r="A75" s="599" t="s">
        <v>359</v>
      </c>
      <c r="B75" s="599"/>
      <c r="C75" s="599"/>
      <c r="D75" s="599"/>
      <c r="E75" s="599"/>
      <c r="F75" s="599"/>
      <c r="G75" s="599"/>
      <c r="H75" s="59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39"/>
      <c r="FF75" s="139"/>
      <c r="FG75" s="139"/>
      <c r="FH75" s="139"/>
      <c r="FI75" s="139"/>
      <c r="FJ75" s="139"/>
      <c r="FK75" s="139"/>
      <c r="FL75" s="139"/>
      <c r="FM75" s="139"/>
      <c r="FN75" s="139"/>
      <c r="FO75" s="139"/>
      <c r="FP75" s="139"/>
      <c r="FQ75" s="139"/>
      <c r="FR75" s="139"/>
      <c r="FS75" s="139"/>
      <c r="FT75" s="139"/>
      <c r="FU75" s="139"/>
      <c r="FV75" s="139"/>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row>
    <row r="76" spans="1:254" ht="20.399999999999999" customHeight="1" x14ac:dyDescent="0.25">
      <c r="A76" s="492" t="s">
        <v>330</v>
      </c>
      <c r="B76" s="492"/>
      <c r="C76" s="492"/>
      <c r="D76" s="492"/>
      <c r="E76" s="492"/>
      <c r="F76" s="492"/>
      <c r="G76" s="492"/>
      <c r="H76" s="492"/>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39"/>
      <c r="FF76" s="139"/>
      <c r="FG76" s="139"/>
      <c r="FH76" s="139"/>
      <c r="FI76" s="139"/>
      <c r="FJ76" s="139"/>
      <c r="FK76" s="139"/>
      <c r="FL76" s="139"/>
      <c r="FM76" s="139"/>
      <c r="FN76" s="139"/>
      <c r="FO76" s="139"/>
      <c r="FP76" s="139"/>
      <c r="FQ76" s="139"/>
      <c r="FR76" s="139"/>
      <c r="FS76" s="139"/>
      <c r="FT76" s="139"/>
      <c r="FU76" s="139"/>
      <c r="FV76" s="139"/>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row>
    <row r="77" spans="1:254" ht="15.45" customHeight="1" x14ac:dyDescent="0.25">
      <c r="A77" s="599" t="s">
        <v>331</v>
      </c>
      <c r="B77" s="599"/>
      <c r="C77" s="599"/>
      <c r="D77" s="599"/>
      <c r="E77" s="599"/>
      <c r="F77" s="599"/>
      <c r="G77" s="144"/>
      <c r="H77" s="144"/>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39"/>
      <c r="FF77" s="139"/>
      <c r="FG77" s="139"/>
      <c r="FH77" s="139"/>
      <c r="FI77" s="139"/>
      <c r="FJ77" s="139"/>
      <c r="FK77" s="139"/>
      <c r="FL77" s="139"/>
      <c r="FM77" s="139"/>
      <c r="FN77" s="139"/>
      <c r="FO77" s="139"/>
      <c r="FP77" s="139"/>
      <c r="FQ77" s="139"/>
      <c r="FR77" s="139"/>
      <c r="FS77" s="139"/>
      <c r="FT77" s="139"/>
      <c r="FU77" s="139"/>
      <c r="FV77" s="139"/>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row>
    <row r="78" spans="1:254" ht="21.6" customHeight="1" x14ac:dyDescent="0.25">
      <c r="A78" s="492" t="s">
        <v>332</v>
      </c>
      <c r="B78" s="492"/>
      <c r="C78" s="492"/>
      <c r="D78" s="492"/>
      <c r="E78" s="492"/>
      <c r="F78" s="144"/>
      <c r="G78" s="144"/>
      <c r="H78" s="144"/>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39"/>
      <c r="FF78" s="139"/>
      <c r="FG78" s="139"/>
      <c r="FH78" s="139"/>
      <c r="FI78" s="139"/>
      <c r="FJ78" s="139"/>
      <c r="FK78" s="139"/>
      <c r="FL78" s="139"/>
      <c r="FM78" s="139"/>
      <c r="FN78" s="139"/>
      <c r="FO78" s="139"/>
      <c r="FP78" s="139"/>
      <c r="FQ78" s="139"/>
      <c r="FR78" s="139"/>
      <c r="FS78" s="139"/>
      <c r="FT78" s="139"/>
      <c r="FU78" s="139"/>
      <c r="FV78" s="139"/>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row>
    <row r="79" spans="1:254" ht="16.2" customHeight="1" x14ac:dyDescent="0.25">
      <c r="A79" s="484" t="s">
        <v>333</v>
      </c>
      <c r="B79" s="484"/>
      <c r="C79" s="484"/>
      <c r="D79" s="484"/>
      <c r="E79" s="484"/>
      <c r="F79" s="484"/>
      <c r="G79" s="484"/>
      <c r="H79" s="144"/>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c r="CN79" s="139"/>
      <c r="CO79" s="139"/>
      <c r="CP79" s="139"/>
      <c r="CQ79" s="139"/>
      <c r="CR79" s="139"/>
      <c r="CS79" s="139"/>
      <c r="CT79" s="139"/>
      <c r="CU79" s="139"/>
      <c r="CV79" s="139"/>
      <c r="CW79" s="139"/>
      <c r="CX79" s="139"/>
      <c r="CY79" s="139"/>
      <c r="CZ79" s="139"/>
      <c r="DA79" s="139"/>
      <c r="DB79" s="139"/>
      <c r="DC79" s="139"/>
      <c r="DD79" s="139"/>
      <c r="DE79" s="139"/>
      <c r="DF79" s="139"/>
      <c r="DG79" s="139"/>
      <c r="DH79" s="139"/>
      <c r="DI79" s="139"/>
      <c r="DJ79" s="139"/>
      <c r="DK79" s="139"/>
      <c r="DL79" s="139"/>
      <c r="DM79" s="139"/>
      <c r="DN79" s="139"/>
      <c r="DO79" s="139"/>
      <c r="DP79" s="139"/>
      <c r="DQ79" s="139"/>
      <c r="DR79" s="139"/>
      <c r="DS79" s="139"/>
      <c r="DT79" s="139"/>
      <c r="DU79" s="139"/>
      <c r="DV79" s="139"/>
      <c r="DW79" s="139"/>
      <c r="DX79" s="139"/>
      <c r="DY79" s="139"/>
      <c r="DZ79" s="139"/>
      <c r="EA79" s="139"/>
      <c r="EB79" s="139"/>
      <c r="EC79" s="139"/>
      <c r="ED79" s="139"/>
      <c r="EE79" s="139"/>
      <c r="EF79" s="139"/>
      <c r="EG79" s="139"/>
      <c r="EH79" s="139"/>
      <c r="EI79" s="139"/>
      <c r="EJ79" s="139"/>
      <c r="EK79" s="139"/>
      <c r="EL79" s="139"/>
      <c r="EM79" s="139"/>
      <c r="EN79" s="139"/>
      <c r="EO79" s="139"/>
      <c r="EP79" s="139"/>
      <c r="EQ79" s="139"/>
      <c r="ER79" s="139"/>
      <c r="ES79" s="139"/>
      <c r="ET79" s="139"/>
      <c r="EU79" s="139"/>
      <c r="EV79" s="139"/>
      <c r="EW79" s="139"/>
      <c r="EX79" s="139"/>
      <c r="EY79" s="139"/>
      <c r="EZ79" s="139"/>
      <c r="FA79" s="139"/>
      <c r="FB79" s="139"/>
      <c r="FC79" s="139"/>
      <c r="FD79" s="139"/>
      <c r="FE79" s="139"/>
      <c r="FF79" s="139"/>
      <c r="FG79" s="139"/>
      <c r="FH79" s="139"/>
      <c r="FI79" s="139"/>
      <c r="FJ79" s="139"/>
      <c r="FK79" s="139"/>
      <c r="FL79" s="139"/>
      <c r="FM79" s="139"/>
      <c r="FN79" s="139"/>
      <c r="FO79" s="139"/>
      <c r="FP79" s="139"/>
      <c r="FQ79" s="139"/>
      <c r="FR79" s="139"/>
      <c r="FS79" s="139"/>
      <c r="FT79" s="139"/>
      <c r="FU79" s="139"/>
      <c r="FV79" s="139"/>
      <c r="FW79" s="139"/>
      <c r="FX79" s="139"/>
      <c r="FY79" s="139"/>
      <c r="FZ79" s="139"/>
      <c r="GA79" s="139"/>
      <c r="GB79" s="139"/>
      <c r="GC79" s="139"/>
      <c r="GD79" s="139"/>
      <c r="GE79" s="139"/>
      <c r="GF79" s="139"/>
      <c r="GG79" s="139"/>
      <c r="GH79" s="139"/>
      <c r="GI79" s="139"/>
      <c r="GJ79" s="139"/>
      <c r="GK79" s="139"/>
      <c r="GL79" s="139"/>
      <c r="GM79" s="139"/>
      <c r="GN79" s="139"/>
      <c r="GO79" s="139"/>
      <c r="GP79" s="139"/>
      <c r="GQ79" s="139"/>
      <c r="GR79" s="139"/>
      <c r="GS79" s="139"/>
      <c r="GT79" s="139"/>
      <c r="GU79" s="139"/>
      <c r="GV79" s="139"/>
      <c r="GW79" s="139"/>
      <c r="GX79" s="139"/>
      <c r="GY79" s="139"/>
      <c r="GZ79" s="139"/>
      <c r="HA79" s="139"/>
      <c r="HB79" s="139"/>
      <c r="HC79" s="139"/>
      <c r="HD79" s="139"/>
      <c r="HE79" s="139"/>
      <c r="HF79" s="139"/>
      <c r="HG79" s="139"/>
      <c r="HH79" s="139"/>
      <c r="HI79" s="139"/>
      <c r="HJ79" s="139"/>
      <c r="HK79" s="139"/>
      <c r="HL79" s="139"/>
      <c r="HM79" s="139"/>
      <c r="HN79" s="139"/>
      <c r="HO79" s="139"/>
      <c r="HP79" s="139"/>
      <c r="HQ79" s="139"/>
      <c r="HR79" s="139"/>
      <c r="HS79" s="139"/>
      <c r="HT79" s="139"/>
      <c r="HU79" s="139"/>
      <c r="HV79" s="139"/>
      <c r="HW79" s="139"/>
      <c r="HX79" s="139"/>
      <c r="HY79" s="139"/>
      <c r="HZ79" s="139"/>
      <c r="IA79" s="139"/>
      <c r="IB79" s="139"/>
      <c r="IC79" s="139"/>
      <c r="ID79" s="139"/>
      <c r="IE79" s="139"/>
      <c r="IF79" s="139"/>
      <c r="IG79" s="139"/>
      <c r="IH79" s="139"/>
      <c r="II79" s="139"/>
      <c r="IJ79" s="139"/>
      <c r="IK79" s="139"/>
      <c r="IL79" s="139"/>
      <c r="IM79" s="139"/>
      <c r="IN79" s="139"/>
      <c r="IO79" s="139"/>
      <c r="IP79" s="139"/>
      <c r="IQ79" s="139"/>
      <c r="IR79" s="139"/>
      <c r="IS79" s="139"/>
      <c r="IT79" s="139"/>
    </row>
    <row r="80" spans="1:254" ht="12" customHeight="1" x14ac:dyDescent="0.25">
      <c r="A80" s="144"/>
      <c r="B80" s="144"/>
      <c r="C80" s="144"/>
      <c r="D80" s="144"/>
      <c r="E80" s="144"/>
      <c r="F80" s="144"/>
      <c r="G80" s="144"/>
      <c r="H80" s="144"/>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c r="CN80" s="139"/>
      <c r="CO80" s="139"/>
      <c r="CP80" s="139"/>
      <c r="CQ80" s="139"/>
      <c r="CR80" s="139"/>
      <c r="CS80" s="139"/>
      <c r="CT80" s="139"/>
      <c r="CU80" s="139"/>
      <c r="CV80" s="139"/>
      <c r="CW80" s="139"/>
      <c r="CX80" s="139"/>
      <c r="CY80" s="139"/>
      <c r="CZ80" s="139"/>
      <c r="DA80" s="139"/>
      <c r="DB80" s="139"/>
      <c r="DC80" s="139"/>
      <c r="DD80" s="139"/>
      <c r="DE80" s="139"/>
      <c r="DF80" s="139"/>
      <c r="DG80" s="139"/>
      <c r="DH80" s="139"/>
      <c r="DI80" s="139"/>
      <c r="DJ80" s="139"/>
      <c r="DK80" s="139"/>
      <c r="DL80" s="139"/>
      <c r="DM80" s="139"/>
      <c r="DN80" s="139"/>
      <c r="DO80" s="139"/>
      <c r="DP80" s="139"/>
      <c r="DQ80" s="139"/>
      <c r="DR80" s="139"/>
      <c r="DS80" s="139"/>
      <c r="DT80" s="139"/>
      <c r="DU80" s="139"/>
      <c r="DV80" s="139"/>
      <c r="DW80" s="139"/>
      <c r="DX80" s="139"/>
      <c r="DY80" s="139"/>
      <c r="DZ80" s="139"/>
      <c r="EA80" s="139"/>
      <c r="EB80" s="139"/>
      <c r="EC80" s="139"/>
      <c r="ED80" s="139"/>
      <c r="EE80" s="139"/>
      <c r="EF80" s="139"/>
      <c r="EG80" s="139"/>
      <c r="EH80" s="139"/>
      <c r="EI80" s="139"/>
      <c r="EJ80" s="139"/>
      <c r="EK80" s="139"/>
      <c r="EL80" s="139"/>
      <c r="EM80" s="139"/>
      <c r="EN80" s="139"/>
      <c r="EO80" s="139"/>
      <c r="EP80" s="139"/>
      <c r="EQ80" s="139"/>
      <c r="ER80" s="139"/>
      <c r="ES80" s="139"/>
      <c r="ET80" s="139"/>
      <c r="EU80" s="139"/>
      <c r="EV80" s="139"/>
      <c r="EW80" s="139"/>
      <c r="EX80" s="139"/>
      <c r="EY80" s="139"/>
      <c r="EZ80" s="139"/>
      <c r="FA80" s="139"/>
      <c r="FB80" s="139"/>
      <c r="FC80" s="139"/>
      <c r="FD80" s="139"/>
      <c r="FE80" s="139"/>
      <c r="FF80" s="139"/>
      <c r="FG80" s="139"/>
      <c r="FH80" s="139"/>
      <c r="FI80" s="139"/>
      <c r="FJ80" s="139"/>
      <c r="FK80" s="139"/>
      <c r="FL80" s="139"/>
      <c r="FM80" s="139"/>
      <c r="FN80" s="139"/>
      <c r="FO80" s="139"/>
      <c r="FP80" s="139"/>
      <c r="FQ80" s="139"/>
      <c r="FR80" s="139"/>
      <c r="FS80" s="139"/>
      <c r="FT80" s="139"/>
      <c r="FU80" s="139"/>
      <c r="FV80" s="139"/>
      <c r="FW80" s="139"/>
      <c r="FX80" s="139"/>
      <c r="FY80" s="139"/>
      <c r="FZ80" s="139"/>
      <c r="GA80" s="139"/>
      <c r="GB80" s="139"/>
      <c r="GC80" s="139"/>
      <c r="GD80" s="139"/>
      <c r="GE80" s="139"/>
      <c r="GF80" s="139"/>
      <c r="GG80" s="139"/>
      <c r="GH80" s="139"/>
      <c r="GI80" s="139"/>
      <c r="GJ80" s="139"/>
      <c r="GK80" s="139"/>
      <c r="GL80" s="139"/>
      <c r="GM80" s="139"/>
      <c r="GN80" s="139"/>
      <c r="GO80" s="139"/>
      <c r="GP80" s="139"/>
      <c r="GQ80" s="139"/>
      <c r="GR80" s="139"/>
      <c r="GS80" s="139"/>
      <c r="GT80" s="139"/>
      <c r="GU80" s="139"/>
      <c r="GV80" s="139"/>
      <c r="GW80" s="139"/>
      <c r="GX80" s="139"/>
      <c r="GY80" s="139"/>
      <c r="GZ80" s="139"/>
      <c r="HA80" s="139"/>
      <c r="HB80" s="139"/>
      <c r="HC80" s="139"/>
      <c r="HD80" s="139"/>
      <c r="HE80" s="139"/>
      <c r="HF80" s="139"/>
      <c r="HG80" s="139"/>
      <c r="HH80" s="139"/>
      <c r="HI80" s="139"/>
      <c r="HJ80" s="139"/>
      <c r="HK80" s="139"/>
      <c r="HL80" s="139"/>
      <c r="HM80" s="139"/>
      <c r="HN80" s="139"/>
      <c r="HO80" s="139"/>
      <c r="HP80" s="139"/>
      <c r="HQ80" s="139"/>
      <c r="HR80" s="139"/>
      <c r="HS80" s="139"/>
      <c r="HT80" s="139"/>
      <c r="HU80" s="139"/>
      <c r="HV80" s="139"/>
      <c r="HW80" s="139"/>
      <c r="HX80" s="139"/>
      <c r="HY80" s="139"/>
      <c r="HZ80" s="139"/>
      <c r="IA80" s="139"/>
      <c r="IB80" s="139"/>
      <c r="IC80" s="139"/>
      <c r="ID80" s="139"/>
      <c r="IE80" s="139"/>
      <c r="IF80" s="139"/>
      <c r="IG80" s="139"/>
      <c r="IH80" s="139"/>
      <c r="II80" s="139"/>
      <c r="IJ80" s="139"/>
      <c r="IK80" s="139"/>
      <c r="IL80" s="139"/>
      <c r="IM80" s="139"/>
      <c r="IN80" s="139"/>
      <c r="IO80" s="139"/>
      <c r="IP80" s="139"/>
      <c r="IQ80" s="139"/>
      <c r="IR80" s="139"/>
      <c r="IS80" s="139"/>
      <c r="IT80" s="139"/>
    </row>
    <row r="81" spans="1:254" ht="13.95" customHeight="1" x14ac:dyDescent="0.25">
      <c r="A81" s="602" t="s">
        <v>655</v>
      </c>
      <c r="B81" s="602"/>
      <c r="C81" s="602"/>
      <c r="D81" s="602"/>
      <c r="E81" s="602"/>
      <c r="F81" s="602"/>
      <c r="G81" s="602"/>
      <c r="H81" s="602"/>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c r="CN81" s="139"/>
      <c r="CO81" s="139"/>
      <c r="CP81" s="139"/>
      <c r="CQ81" s="139"/>
      <c r="CR81" s="139"/>
      <c r="CS81" s="139"/>
      <c r="CT81" s="139"/>
      <c r="CU81" s="139"/>
      <c r="CV81" s="139"/>
      <c r="CW81" s="139"/>
      <c r="CX81" s="139"/>
      <c r="CY81" s="139"/>
      <c r="CZ81" s="139"/>
      <c r="DA81" s="139"/>
      <c r="DB81" s="139"/>
      <c r="DC81" s="139"/>
      <c r="DD81" s="139"/>
      <c r="DE81" s="139"/>
      <c r="DF81" s="139"/>
      <c r="DG81" s="139"/>
      <c r="DH81" s="139"/>
      <c r="DI81" s="139"/>
      <c r="DJ81" s="139"/>
      <c r="DK81" s="139"/>
      <c r="DL81" s="139"/>
      <c r="DM81" s="139"/>
      <c r="DN81" s="139"/>
      <c r="DO81" s="139"/>
      <c r="DP81" s="139"/>
      <c r="DQ81" s="139"/>
      <c r="DR81" s="139"/>
      <c r="DS81" s="139"/>
      <c r="DT81" s="139"/>
      <c r="DU81" s="139"/>
      <c r="DV81" s="139"/>
      <c r="DW81" s="139"/>
      <c r="DX81" s="139"/>
      <c r="DY81" s="139"/>
      <c r="DZ81" s="139"/>
      <c r="EA81" s="139"/>
      <c r="EB81" s="139"/>
      <c r="EC81" s="139"/>
      <c r="ED81" s="139"/>
      <c r="EE81" s="139"/>
      <c r="EF81" s="139"/>
      <c r="EG81" s="139"/>
      <c r="EH81" s="139"/>
      <c r="EI81" s="139"/>
      <c r="EJ81" s="139"/>
      <c r="EK81" s="139"/>
      <c r="EL81" s="139"/>
      <c r="EM81" s="139"/>
      <c r="EN81" s="139"/>
      <c r="EO81" s="139"/>
      <c r="EP81" s="139"/>
      <c r="EQ81" s="139"/>
      <c r="ER81" s="139"/>
      <c r="ES81" s="139"/>
      <c r="ET81" s="139"/>
      <c r="EU81" s="139"/>
      <c r="EV81" s="139"/>
      <c r="EW81" s="139"/>
      <c r="EX81" s="139"/>
      <c r="EY81" s="139"/>
      <c r="EZ81" s="139"/>
      <c r="FA81" s="139"/>
      <c r="FB81" s="139"/>
      <c r="FC81" s="139"/>
      <c r="FD81" s="139"/>
      <c r="FE81" s="139"/>
      <c r="FF81" s="139"/>
      <c r="FG81" s="139"/>
      <c r="FH81" s="139"/>
      <c r="FI81" s="139"/>
      <c r="FJ81" s="139"/>
      <c r="FK81" s="139"/>
      <c r="FL81" s="139"/>
      <c r="FM81" s="139"/>
      <c r="FN81" s="139"/>
      <c r="FO81" s="139"/>
      <c r="FP81" s="139"/>
      <c r="FQ81" s="139"/>
      <c r="FR81" s="139"/>
      <c r="FS81" s="139"/>
      <c r="FT81" s="139"/>
      <c r="FU81" s="139"/>
      <c r="FV81" s="139"/>
      <c r="FW81" s="139"/>
      <c r="FX81" s="139"/>
      <c r="FY81" s="139"/>
      <c r="FZ81" s="139"/>
      <c r="GA81" s="139"/>
      <c r="GB81" s="139"/>
      <c r="GC81" s="139"/>
      <c r="GD81" s="139"/>
      <c r="GE81" s="139"/>
      <c r="GF81" s="139"/>
      <c r="GG81" s="139"/>
      <c r="GH81" s="139"/>
      <c r="GI81" s="139"/>
      <c r="GJ81" s="139"/>
      <c r="GK81" s="139"/>
      <c r="GL81" s="139"/>
      <c r="GM81" s="139"/>
      <c r="GN81" s="139"/>
      <c r="GO81" s="139"/>
      <c r="GP81" s="139"/>
      <c r="GQ81" s="139"/>
      <c r="GR81" s="139"/>
      <c r="GS81" s="139"/>
      <c r="GT81" s="139"/>
      <c r="GU81" s="139"/>
      <c r="GV81" s="139"/>
      <c r="GW81" s="139"/>
      <c r="GX81" s="139"/>
      <c r="GY81" s="139"/>
      <c r="GZ81" s="139"/>
      <c r="HA81" s="139"/>
      <c r="HB81" s="139"/>
      <c r="HC81" s="139"/>
      <c r="HD81" s="139"/>
      <c r="HE81" s="139"/>
      <c r="HF81" s="139"/>
      <c r="HG81" s="139"/>
      <c r="HH81" s="139"/>
      <c r="HI81" s="139"/>
      <c r="HJ81" s="139"/>
      <c r="HK81" s="139"/>
      <c r="HL81" s="139"/>
      <c r="HM81" s="139"/>
      <c r="HN81" s="139"/>
      <c r="HO81" s="139"/>
      <c r="HP81" s="139"/>
      <c r="HQ81" s="139"/>
      <c r="HR81" s="139"/>
      <c r="HS81" s="139"/>
      <c r="HT81" s="139"/>
      <c r="HU81" s="139"/>
      <c r="HV81" s="139"/>
      <c r="HW81" s="139"/>
      <c r="HX81" s="139"/>
      <c r="HY81" s="139"/>
      <c r="HZ81" s="139"/>
      <c r="IA81" s="139"/>
      <c r="IB81" s="139"/>
      <c r="IC81" s="139"/>
      <c r="ID81" s="139"/>
      <c r="IE81" s="139"/>
      <c r="IF81" s="139"/>
      <c r="IG81" s="139"/>
      <c r="IH81" s="139"/>
      <c r="II81" s="139"/>
      <c r="IJ81" s="139"/>
      <c r="IK81" s="139"/>
      <c r="IL81" s="139"/>
      <c r="IM81" s="139"/>
      <c r="IN81" s="139"/>
      <c r="IO81" s="139"/>
      <c r="IP81" s="139"/>
      <c r="IQ81" s="139"/>
      <c r="IR81" s="139"/>
      <c r="IS81" s="139"/>
      <c r="IT81" s="139"/>
    </row>
    <row r="82" spans="1:254" ht="70.95" customHeight="1" x14ac:dyDescent="0.25">
      <c r="A82" s="603" t="s">
        <v>656</v>
      </c>
      <c r="B82" s="603"/>
      <c r="C82" s="603"/>
      <c r="D82" s="603"/>
      <c r="E82" s="603"/>
      <c r="F82" s="603"/>
      <c r="G82" s="603"/>
      <c r="H82" s="603"/>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c r="CN82" s="139"/>
      <c r="CO82" s="139"/>
      <c r="CP82" s="139"/>
      <c r="CQ82" s="139"/>
      <c r="CR82" s="139"/>
      <c r="CS82" s="139"/>
      <c r="CT82" s="139"/>
      <c r="CU82" s="139"/>
      <c r="CV82" s="139"/>
      <c r="CW82" s="139"/>
      <c r="CX82" s="139"/>
      <c r="CY82" s="139"/>
      <c r="CZ82" s="139"/>
      <c r="DA82" s="139"/>
      <c r="DB82" s="139"/>
      <c r="DC82" s="139"/>
      <c r="DD82" s="139"/>
      <c r="DE82" s="139"/>
      <c r="DF82" s="139"/>
      <c r="DG82" s="139"/>
      <c r="DH82" s="139"/>
      <c r="DI82" s="139"/>
      <c r="DJ82" s="139"/>
      <c r="DK82" s="139"/>
      <c r="DL82" s="139"/>
      <c r="DM82" s="139"/>
      <c r="DN82" s="139"/>
      <c r="DO82" s="139"/>
      <c r="DP82" s="139"/>
      <c r="DQ82" s="139"/>
      <c r="DR82" s="139"/>
      <c r="DS82" s="139"/>
      <c r="DT82" s="139"/>
      <c r="DU82" s="139"/>
      <c r="DV82" s="139"/>
      <c r="DW82" s="139"/>
      <c r="DX82" s="139"/>
      <c r="DY82" s="139"/>
      <c r="DZ82" s="139"/>
      <c r="EA82" s="139"/>
      <c r="EB82" s="139"/>
      <c r="EC82" s="139"/>
      <c r="ED82" s="139"/>
      <c r="EE82" s="139"/>
      <c r="EF82" s="139"/>
      <c r="EG82" s="139"/>
      <c r="EH82" s="139"/>
      <c r="EI82" s="139"/>
      <c r="EJ82" s="139"/>
      <c r="EK82" s="139"/>
      <c r="EL82" s="139"/>
      <c r="EM82" s="139"/>
      <c r="EN82" s="139"/>
      <c r="EO82" s="139"/>
      <c r="EP82" s="139"/>
      <c r="EQ82" s="139"/>
      <c r="ER82" s="139"/>
      <c r="ES82" s="139"/>
      <c r="ET82" s="139"/>
      <c r="EU82" s="139"/>
      <c r="EV82" s="139"/>
      <c r="EW82" s="139"/>
      <c r="EX82" s="139"/>
      <c r="EY82" s="139"/>
      <c r="EZ82" s="139"/>
      <c r="FA82" s="139"/>
      <c r="FB82" s="139"/>
      <c r="FC82" s="139"/>
      <c r="FD82" s="139"/>
      <c r="FE82" s="139"/>
      <c r="FF82" s="139"/>
      <c r="FG82" s="139"/>
      <c r="FH82" s="139"/>
      <c r="FI82" s="139"/>
      <c r="FJ82" s="139"/>
      <c r="FK82" s="139"/>
      <c r="FL82" s="139"/>
      <c r="FM82" s="139"/>
      <c r="FN82" s="139"/>
      <c r="FO82" s="139"/>
      <c r="FP82" s="139"/>
      <c r="FQ82" s="139"/>
      <c r="FR82" s="139"/>
      <c r="FS82" s="139"/>
      <c r="FT82" s="139"/>
      <c r="FU82" s="139"/>
      <c r="FV82" s="139"/>
      <c r="FW82" s="139"/>
      <c r="FX82" s="139"/>
      <c r="FY82" s="139"/>
      <c r="FZ82" s="139"/>
      <c r="GA82" s="139"/>
      <c r="GB82" s="139"/>
      <c r="GC82" s="139"/>
      <c r="GD82" s="139"/>
      <c r="GE82" s="139"/>
      <c r="GF82" s="139"/>
      <c r="GG82" s="139"/>
      <c r="GH82" s="139"/>
      <c r="GI82" s="139"/>
      <c r="GJ82" s="139"/>
      <c r="GK82" s="139"/>
      <c r="GL82" s="139"/>
      <c r="GM82" s="139"/>
      <c r="GN82" s="139"/>
      <c r="GO82" s="139"/>
      <c r="GP82" s="139"/>
      <c r="GQ82" s="139"/>
      <c r="GR82" s="139"/>
      <c r="GS82" s="139"/>
      <c r="GT82" s="139"/>
      <c r="GU82" s="139"/>
      <c r="GV82" s="139"/>
      <c r="GW82" s="139"/>
      <c r="GX82" s="139"/>
      <c r="GY82" s="139"/>
      <c r="GZ82" s="139"/>
      <c r="HA82" s="139"/>
      <c r="HB82" s="139"/>
      <c r="HC82" s="139"/>
      <c r="HD82" s="139"/>
      <c r="HE82" s="139"/>
      <c r="HF82" s="139"/>
      <c r="HG82" s="139"/>
      <c r="HH82" s="139"/>
      <c r="HI82" s="139"/>
      <c r="HJ82" s="139"/>
      <c r="HK82" s="139"/>
      <c r="HL82" s="139"/>
      <c r="HM82" s="139"/>
      <c r="HN82" s="139"/>
      <c r="HO82" s="139"/>
      <c r="HP82" s="139"/>
      <c r="HQ82" s="139"/>
      <c r="HR82" s="139"/>
      <c r="HS82" s="139"/>
      <c r="HT82" s="139"/>
      <c r="HU82" s="139"/>
      <c r="HV82" s="139"/>
      <c r="HW82" s="139"/>
      <c r="HX82" s="139"/>
      <c r="HY82" s="139"/>
      <c r="HZ82" s="139"/>
      <c r="IA82" s="139"/>
      <c r="IB82" s="139"/>
      <c r="IC82" s="139"/>
      <c r="ID82" s="139"/>
      <c r="IE82" s="139"/>
      <c r="IF82" s="139"/>
      <c r="IG82" s="139"/>
      <c r="IH82" s="139"/>
      <c r="II82" s="139"/>
      <c r="IJ82" s="139"/>
      <c r="IK82" s="139"/>
      <c r="IL82" s="139"/>
      <c r="IM82" s="139"/>
      <c r="IN82" s="139"/>
      <c r="IO82" s="139"/>
      <c r="IP82" s="139"/>
      <c r="IQ82" s="139"/>
      <c r="IR82" s="139"/>
      <c r="IS82" s="139"/>
      <c r="IT82" s="139"/>
    </row>
    <row r="83" spans="1:254" ht="57.75" customHeight="1" x14ac:dyDescent="0.25">
      <c r="A83" s="603" t="s">
        <v>657</v>
      </c>
      <c r="B83" s="603"/>
      <c r="C83" s="603"/>
      <c r="D83" s="603"/>
      <c r="E83" s="603"/>
      <c r="F83" s="603"/>
      <c r="G83" s="603"/>
      <c r="H83" s="603"/>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c r="CN83" s="139"/>
      <c r="CO83" s="139"/>
      <c r="CP83" s="139"/>
      <c r="CQ83" s="139"/>
      <c r="CR83" s="139"/>
      <c r="CS83" s="139"/>
      <c r="CT83" s="139"/>
      <c r="CU83" s="139"/>
      <c r="CV83" s="139"/>
      <c r="CW83" s="139"/>
      <c r="CX83" s="139"/>
      <c r="CY83" s="139"/>
      <c r="CZ83" s="139"/>
      <c r="DA83" s="139"/>
      <c r="DB83" s="139"/>
      <c r="DC83" s="139"/>
      <c r="DD83" s="139"/>
      <c r="DE83" s="139"/>
      <c r="DF83" s="139"/>
      <c r="DG83" s="139"/>
      <c r="DH83" s="139"/>
      <c r="DI83" s="139"/>
      <c r="DJ83" s="139"/>
      <c r="DK83" s="139"/>
      <c r="DL83" s="139"/>
      <c r="DM83" s="139"/>
      <c r="DN83" s="139"/>
      <c r="DO83" s="139"/>
      <c r="DP83" s="139"/>
      <c r="DQ83" s="139"/>
      <c r="DR83" s="139"/>
      <c r="DS83" s="139"/>
      <c r="DT83" s="139"/>
      <c r="DU83" s="139"/>
      <c r="DV83" s="139"/>
      <c r="DW83" s="139"/>
      <c r="DX83" s="139"/>
      <c r="DY83" s="139"/>
      <c r="DZ83" s="139"/>
      <c r="EA83" s="139"/>
      <c r="EB83" s="139"/>
      <c r="EC83" s="139"/>
      <c r="ED83" s="139"/>
      <c r="EE83" s="139"/>
      <c r="EF83" s="139"/>
      <c r="EG83" s="139"/>
      <c r="EH83" s="139"/>
      <c r="EI83" s="139"/>
      <c r="EJ83" s="139"/>
      <c r="EK83" s="139"/>
      <c r="EL83" s="139"/>
      <c r="EM83" s="139"/>
      <c r="EN83" s="139"/>
      <c r="EO83" s="139"/>
      <c r="EP83" s="139"/>
      <c r="EQ83" s="139"/>
      <c r="ER83" s="139"/>
      <c r="ES83" s="139"/>
      <c r="ET83" s="139"/>
      <c r="EU83" s="139"/>
      <c r="EV83" s="139"/>
      <c r="EW83" s="139"/>
      <c r="EX83" s="139"/>
      <c r="EY83" s="139"/>
      <c r="EZ83" s="139"/>
      <c r="FA83" s="139"/>
      <c r="FB83" s="139"/>
      <c r="FC83" s="139"/>
      <c r="FD83" s="139"/>
      <c r="FE83" s="139"/>
      <c r="FF83" s="139"/>
      <c r="FG83" s="139"/>
      <c r="FH83" s="139"/>
      <c r="FI83" s="139"/>
      <c r="FJ83" s="139"/>
      <c r="FK83" s="139"/>
      <c r="FL83" s="139"/>
      <c r="FM83" s="139"/>
      <c r="FN83" s="139"/>
      <c r="FO83" s="139"/>
      <c r="FP83" s="139"/>
      <c r="FQ83" s="139"/>
      <c r="FR83" s="139"/>
      <c r="FS83" s="139"/>
      <c r="FT83" s="139"/>
      <c r="FU83" s="139"/>
      <c r="FV83" s="139"/>
      <c r="FW83" s="139"/>
      <c r="FX83" s="139"/>
      <c r="FY83" s="139"/>
      <c r="FZ83" s="139"/>
      <c r="GA83" s="139"/>
      <c r="GB83" s="139"/>
      <c r="GC83" s="139"/>
      <c r="GD83" s="139"/>
      <c r="GE83" s="139"/>
      <c r="GF83" s="139"/>
      <c r="GG83" s="139"/>
      <c r="GH83" s="139"/>
      <c r="GI83" s="139"/>
      <c r="GJ83" s="139"/>
      <c r="GK83" s="139"/>
      <c r="GL83" s="139"/>
      <c r="GM83" s="139"/>
      <c r="GN83" s="139"/>
      <c r="GO83" s="139"/>
      <c r="GP83" s="139"/>
      <c r="GQ83" s="139"/>
      <c r="GR83" s="139"/>
      <c r="GS83" s="139"/>
      <c r="GT83" s="139"/>
      <c r="GU83" s="139"/>
      <c r="GV83" s="139"/>
      <c r="GW83" s="139"/>
      <c r="GX83" s="139"/>
      <c r="GY83" s="139"/>
      <c r="GZ83" s="139"/>
      <c r="HA83" s="139"/>
      <c r="HB83" s="139"/>
      <c r="HC83" s="139"/>
      <c r="HD83" s="139"/>
      <c r="HE83" s="139"/>
      <c r="HF83" s="139"/>
      <c r="HG83" s="139"/>
      <c r="HH83" s="139"/>
      <c r="HI83" s="139"/>
      <c r="HJ83" s="139"/>
      <c r="HK83" s="139"/>
      <c r="HL83" s="139"/>
      <c r="HM83" s="139"/>
      <c r="HN83" s="139"/>
      <c r="HO83" s="139"/>
      <c r="HP83" s="139"/>
      <c r="HQ83" s="139"/>
      <c r="HR83" s="139"/>
      <c r="HS83" s="139"/>
      <c r="HT83" s="139"/>
      <c r="HU83" s="139"/>
      <c r="HV83" s="139"/>
      <c r="HW83" s="139"/>
      <c r="HX83" s="139"/>
      <c r="HY83" s="139"/>
      <c r="HZ83" s="139"/>
      <c r="IA83" s="139"/>
      <c r="IB83" s="139"/>
      <c r="IC83" s="139"/>
      <c r="ID83" s="139"/>
      <c r="IE83" s="139"/>
      <c r="IF83" s="139"/>
      <c r="IG83" s="139"/>
      <c r="IH83" s="139"/>
      <c r="II83" s="139"/>
      <c r="IJ83" s="139"/>
      <c r="IK83" s="139"/>
      <c r="IL83" s="139"/>
      <c r="IM83" s="139"/>
      <c r="IN83" s="139"/>
      <c r="IO83" s="139"/>
      <c r="IP83" s="139"/>
      <c r="IQ83" s="139"/>
      <c r="IR83" s="139"/>
      <c r="IS83" s="139"/>
      <c r="IT83" s="139"/>
    </row>
    <row r="84" spans="1:254" ht="31.2" customHeight="1" x14ac:dyDescent="0.25">
      <c r="A84" s="603" t="s">
        <v>658</v>
      </c>
      <c r="B84" s="603"/>
      <c r="C84" s="603"/>
      <c r="D84" s="603"/>
      <c r="E84" s="603"/>
      <c r="F84" s="603"/>
      <c r="G84" s="603"/>
      <c r="H84" s="603"/>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c r="CN84" s="139"/>
      <c r="CO84" s="139"/>
      <c r="CP84" s="139"/>
      <c r="CQ84" s="139"/>
      <c r="CR84" s="139"/>
      <c r="CS84" s="139"/>
      <c r="CT84" s="139"/>
      <c r="CU84" s="139"/>
      <c r="CV84" s="139"/>
      <c r="CW84" s="139"/>
      <c r="CX84" s="139"/>
      <c r="CY84" s="139"/>
      <c r="CZ84" s="139"/>
      <c r="DA84" s="139"/>
      <c r="DB84" s="139"/>
      <c r="DC84" s="139"/>
      <c r="DD84" s="139"/>
      <c r="DE84" s="139"/>
      <c r="DF84" s="139"/>
      <c r="DG84" s="139"/>
      <c r="DH84" s="139"/>
      <c r="DI84" s="139"/>
      <c r="DJ84" s="139"/>
      <c r="DK84" s="139"/>
      <c r="DL84" s="139"/>
      <c r="DM84" s="139"/>
      <c r="DN84" s="139"/>
      <c r="DO84" s="139"/>
      <c r="DP84" s="139"/>
      <c r="DQ84" s="139"/>
      <c r="DR84" s="139"/>
      <c r="DS84" s="139"/>
      <c r="DT84" s="139"/>
      <c r="DU84" s="139"/>
      <c r="DV84" s="139"/>
      <c r="DW84" s="139"/>
      <c r="DX84" s="139"/>
      <c r="DY84" s="139"/>
      <c r="DZ84" s="139"/>
      <c r="EA84" s="139"/>
      <c r="EB84" s="139"/>
      <c r="EC84" s="139"/>
      <c r="ED84" s="139"/>
      <c r="EE84" s="139"/>
      <c r="EF84" s="139"/>
      <c r="EG84" s="139"/>
      <c r="EH84" s="139"/>
      <c r="EI84" s="139"/>
      <c r="EJ84" s="139"/>
      <c r="EK84" s="139"/>
      <c r="EL84" s="139"/>
      <c r="EM84" s="139"/>
      <c r="EN84" s="139"/>
      <c r="EO84" s="139"/>
      <c r="EP84" s="139"/>
      <c r="EQ84" s="139"/>
      <c r="ER84" s="139"/>
      <c r="ES84" s="139"/>
      <c r="ET84" s="139"/>
      <c r="EU84" s="139"/>
      <c r="EV84" s="139"/>
      <c r="EW84" s="139"/>
      <c r="EX84" s="139"/>
      <c r="EY84" s="139"/>
      <c r="EZ84" s="139"/>
      <c r="FA84" s="139"/>
      <c r="FB84" s="139"/>
      <c r="FC84" s="139"/>
      <c r="FD84" s="139"/>
      <c r="FE84" s="139"/>
      <c r="FF84" s="139"/>
      <c r="FG84" s="139"/>
      <c r="FH84" s="139"/>
      <c r="FI84" s="139"/>
      <c r="FJ84" s="139"/>
      <c r="FK84" s="139"/>
      <c r="FL84" s="139"/>
      <c r="FM84" s="139"/>
      <c r="FN84" s="139"/>
      <c r="FO84" s="139"/>
      <c r="FP84" s="139"/>
      <c r="FQ84" s="139"/>
      <c r="FR84" s="139"/>
      <c r="FS84" s="139"/>
      <c r="FT84" s="139"/>
      <c r="FU84" s="139"/>
      <c r="FV84" s="139"/>
      <c r="FW84" s="139"/>
      <c r="FX84" s="139"/>
      <c r="FY84" s="139"/>
      <c r="FZ84" s="139"/>
      <c r="GA84" s="139"/>
      <c r="GB84" s="139"/>
      <c r="GC84" s="139"/>
      <c r="GD84" s="139"/>
      <c r="GE84" s="139"/>
      <c r="GF84" s="139"/>
      <c r="GG84" s="139"/>
      <c r="GH84" s="139"/>
      <c r="GI84" s="139"/>
      <c r="GJ84" s="139"/>
      <c r="GK84" s="139"/>
      <c r="GL84" s="139"/>
      <c r="GM84" s="139"/>
      <c r="GN84" s="139"/>
      <c r="GO84" s="139"/>
      <c r="GP84" s="139"/>
      <c r="GQ84" s="139"/>
      <c r="GR84" s="139"/>
      <c r="GS84" s="139"/>
      <c r="GT84" s="139"/>
      <c r="GU84" s="139"/>
      <c r="GV84" s="139"/>
      <c r="GW84" s="139"/>
      <c r="GX84" s="139"/>
      <c r="GY84" s="139"/>
      <c r="GZ84" s="139"/>
      <c r="HA84" s="139"/>
      <c r="HB84" s="139"/>
      <c r="HC84" s="139"/>
      <c r="HD84" s="139"/>
      <c r="HE84" s="139"/>
      <c r="HF84" s="139"/>
      <c r="HG84" s="139"/>
      <c r="HH84" s="139"/>
      <c r="HI84" s="139"/>
      <c r="HJ84" s="139"/>
      <c r="HK84" s="139"/>
      <c r="HL84" s="139"/>
      <c r="HM84" s="139"/>
      <c r="HN84" s="139"/>
      <c r="HO84" s="139"/>
      <c r="HP84" s="139"/>
      <c r="HQ84" s="139"/>
      <c r="HR84" s="139"/>
      <c r="HS84" s="139"/>
      <c r="HT84" s="139"/>
      <c r="HU84" s="139"/>
      <c r="HV84" s="139"/>
      <c r="HW84" s="139"/>
      <c r="HX84" s="139"/>
      <c r="HY84" s="139"/>
      <c r="HZ84" s="139"/>
      <c r="IA84" s="139"/>
      <c r="IB84" s="139"/>
      <c r="IC84" s="139"/>
      <c r="ID84" s="139"/>
      <c r="IE84" s="139"/>
      <c r="IF84" s="139"/>
      <c r="IG84" s="139"/>
      <c r="IH84" s="139"/>
      <c r="II84" s="139"/>
      <c r="IJ84" s="139"/>
      <c r="IK84" s="139"/>
      <c r="IL84" s="139"/>
      <c r="IM84" s="139"/>
      <c r="IN84" s="139"/>
      <c r="IO84" s="139"/>
      <c r="IP84" s="139"/>
      <c r="IQ84" s="139"/>
      <c r="IR84" s="139"/>
      <c r="IS84" s="139"/>
      <c r="IT84" s="139"/>
    </row>
    <row r="85" spans="1:254" ht="15.45" customHeight="1" x14ac:dyDescent="0.25">
      <c r="A85" s="603" t="s">
        <v>708</v>
      </c>
      <c r="B85" s="603"/>
      <c r="C85" s="603"/>
      <c r="D85" s="603"/>
      <c r="E85" s="603"/>
      <c r="F85" s="603"/>
      <c r="G85" s="603"/>
      <c r="H85" s="603"/>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c r="CN85" s="139"/>
      <c r="CO85" s="139"/>
      <c r="CP85" s="139"/>
      <c r="CQ85" s="139"/>
      <c r="CR85" s="139"/>
      <c r="CS85" s="139"/>
      <c r="CT85" s="139"/>
      <c r="CU85" s="139"/>
      <c r="CV85" s="139"/>
      <c r="CW85" s="139"/>
      <c r="CX85" s="139"/>
      <c r="CY85" s="139"/>
      <c r="CZ85" s="139"/>
      <c r="DA85" s="139"/>
      <c r="DB85" s="139"/>
      <c r="DC85" s="139"/>
      <c r="DD85" s="139"/>
      <c r="DE85" s="139"/>
      <c r="DF85" s="139"/>
      <c r="DG85" s="139"/>
      <c r="DH85" s="139"/>
      <c r="DI85" s="139"/>
      <c r="DJ85" s="139"/>
      <c r="DK85" s="139"/>
      <c r="DL85" s="139"/>
      <c r="DM85" s="139"/>
      <c r="DN85" s="139"/>
      <c r="DO85" s="139"/>
      <c r="DP85" s="139"/>
      <c r="DQ85" s="139"/>
      <c r="DR85" s="139"/>
      <c r="DS85" s="139"/>
      <c r="DT85" s="139"/>
      <c r="DU85" s="139"/>
      <c r="DV85" s="139"/>
      <c r="DW85" s="139"/>
      <c r="DX85" s="139"/>
      <c r="DY85" s="139"/>
      <c r="DZ85" s="139"/>
      <c r="EA85" s="139"/>
      <c r="EB85" s="139"/>
      <c r="EC85" s="139"/>
      <c r="ED85" s="139"/>
      <c r="EE85" s="139"/>
      <c r="EF85" s="139"/>
      <c r="EG85" s="139"/>
      <c r="EH85" s="139"/>
      <c r="EI85" s="139"/>
      <c r="EJ85" s="139"/>
      <c r="EK85" s="139"/>
      <c r="EL85" s="139"/>
      <c r="EM85" s="139"/>
      <c r="EN85" s="139"/>
      <c r="EO85" s="139"/>
      <c r="EP85" s="139"/>
      <c r="EQ85" s="139"/>
      <c r="ER85" s="139"/>
      <c r="ES85" s="139"/>
      <c r="ET85" s="139"/>
      <c r="EU85" s="139"/>
      <c r="EV85" s="139"/>
      <c r="EW85" s="139"/>
      <c r="EX85" s="139"/>
      <c r="EY85" s="139"/>
      <c r="EZ85" s="139"/>
      <c r="FA85" s="139"/>
      <c r="FB85" s="139"/>
      <c r="FC85" s="139"/>
      <c r="FD85" s="139"/>
      <c r="FE85" s="139"/>
      <c r="FF85" s="139"/>
      <c r="FG85" s="139"/>
      <c r="FH85" s="139"/>
      <c r="FI85" s="139"/>
      <c r="FJ85" s="139"/>
      <c r="FK85" s="139"/>
      <c r="FL85" s="139"/>
      <c r="FM85" s="139"/>
      <c r="FN85" s="139"/>
      <c r="FO85" s="139"/>
      <c r="FP85" s="139"/>
      <c r="FQ85" s="139"/>
      <c r="FR85" s="139"/>
      <c r="FS85" s="139"/>
      <c r="FT85" s="139"/>
      <c r="FU85" s="139"/>
      <c r="FV85" s="139"/>
      <c r="FW85" s="139"/>
      <c r="FX85" s="139"/>
      <c r="FY85" s="139"/>
      <c r="FZ85" s="139"/>
      <c r="GA85" s="139"/>
      <c r="GB85" s="139"/>
      <c r="GC85" s="139"/>
      <c r="GD85" s="139"/>
      <c r="GE85" s="139"/>
      <c r="GF85" s="139"/>
      <c r="GG85" s="139"/>
      <c r="GH85" s="139"/>
      <c r="GI85" s="139"/>
      <c r="GJ85" s="139"/>
      <c r="GK85" s="139"/>
      <c r="GL85" s="139"/>
      <c r="GM85" s="139"/>
      <c r="GN85" s="139"/>
      <c r="GO85" s="139"/>
      <c r="GP85" s="139"/>
      <c r="GQ85" s="139"/>
      <c r="GR85" s="139"/>
      <c r="GS85" s="139"/>
      <c r="GT85" s="139"/>
      <c r="GU85" s="139"/>
      <c r="GV85" s="139"/>
      <c r="GW85" s="139"/>
      <c r="GX85" s="139"/>
      <c r="GY85" s="139"/>
      <c r="GZ85" s="139"/>
      <c r="HA85" s="139"/>
      <c r="HB85" s="139"/>
      <c r="HC85" s="139"/>
      <c r="HD85" s="139"/>
      <c r="HE85" s="139"/>
      <c r="HF85" s="139"/>
      <c r="HG85" s="139"/>
      <c r="HH85" s="139"/>
      <c r="HI85" s="139"/>
      <c r="HJ85" s="139"/>
      <c r="HK85" s="139"/>
      <c r="HL85" s="139"/>
      <c r="HM85" s="139"/>
      <c r="HN85" s="139"/>
      <c r="HO85" s="139"/>
      <c r="HP85" s="139"/>
      <c r="HQ85" s="139"/>
      <c r="HR85" s="139"/>
      <c r="HS85" s="139"/>
      <c r="HT85" s="139"/>
      <c r="HU85" s="139"/>
      <c r="HV85" s="139"/>
      <c r="HW85" s="139"/>
      <c r="HX85" s="139"/>
      <c r="HY85" s="139"/>
      <c r="HZ85" s="139"/>
      <c r="IA85" s="139"/>
      <c r="IB85" s="139"/>
      <c r="IC85" s="139"/>
      <c r="ID85" s="139"/>
      <c r="IE85" s="139"/>
      <c r="IF85" s="139"/>
      <c r="IG85" s="139"/>
      <c r="IH85" s="139"/>
      <c r="II85" s="139"/>
      <c r="IJ85" s="139"/>
      <c r="IK85" s="139"/>
      <c r="IL85" s="139"/>
      <c r="IM85" s="139"/>
      <c r="IN85" s="139"/>
      <c r="IO85" s="139"/>
      <c r="IP85" s="139"/>
      <c r="IQ85" s="139"/>
      <c r="IR85" s="139"/>
      <c r="IS85" s="139"/>
      <c r="IT85" s="139"/>
    </row>
    <row r="86" spans="1:254" ht="32.700000000000003" customHeight="1" x14ac:dyDescent="0.25">
      <c r="A86" s="603" t="s">
        <v>558</v>
      </c>
      <c r="B86" s="603"/>
      <c r="C86" s="603"/>
      <c r="D86" s="603"/>
      <c r="E86" s="603"/>
      <c r="F86" s="603"/>
      <c r="G86" s="603"/>
      <c r="H86" s="603"/>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c r="CN86" s="139"/>
      <c r="CO86" s="139"/>
      <c r="CP86" s="139"/>
      <c r="CQ86" s="139"/>
      <c r="CR86" s="139"/>
      <c r="CS86" s="139"/>
      <c r="CT86" s="139"/>
      <c r="CU86" s="139"/>
      <c r="CV86" s="139"/>
      <c r="CW86" s="139"/>
      <c r="CX86" s="139"/>
      <c r="CY86" s="139"/>
      <c r="CZ86" s="139"/>
      <c r="DA86" s="139"/>
      <c r="DB86" s="139"/>
      <c r="DC86" s="139"/>
      <c r="DD86" s="139"/>
      <c r="DE86" s="139"/>
      <c r="DF86" s="139"/>
      <c r="DG86" s="139"/>
      <c r="DH86" s="139"/>
      <c r="DI86" s="139"/>
      <c r="DJ86" s="139"/>
      <c r="DK86" s="139"/>
      <c r="DL86" s="139"/>
      <c r="DM86" s="139"/>
      <c r="DN86" s="139"/>
      <c r="DO86" s="139"/>
      <c r="DP86" s="139"/>
      <c r="DQ86" s="139"/>
      <c r="DR86" s="139"/>
      <c r="DS86" s="139"/>
      <c r="DT86" s="139"/>
      <c r="DU86" s="139"/>
      <c r="DV86" s="139"/>
      <c r="DW86" s="139"/>
      <c r="DX86" s="139"/>
      <c r="DY86" s="139"/>
      <c r="DZ86" s="139"/>
      <c r="EA86" s="139"/>
      <c r="EB86" s="139"/>
      <c r="EC86" s="139"/>
      <c r="ED86" s="139"/>
      <c r="EE86" s="139"/>
      <c r="EF86" s="139"/>
      <c r="EG86" s="139"/>
      <c r="EH86" s="139"/>
      <c r="EI86" s="139"/>
      <c r="EJ86" s="139"/>
      <c r="EK86" s="139"/>
      <c r="EL86" s="139"/>
      <c r="EM86" s="139"/>
      <c r="EN86" s="139"/>
      <c r="EO86" s="139"/>
      <c r="EP86" s="139"/>
      <c r="EQ86" s="139"/>
      <c r="ER86" s="139"/>
      <c r="ES86" s="139"/>
      <c r="ET86" s="139"/>
      <c r="EU86" s="139"/>
      <c r="EV86" s="139"/>
      <c r="EW86" s="139"/>
      <c r="EX86" s="139"/>
      <c r="EY86" s="139"/>
      <c r="EZ86" s="139"/>
      <c r="FA86" s="139"/>
      <c r="FB86" s="139"/>
      <c r="FC86" s="139"/>
      <c r="FD86" s="139"/>
      <c r="FE86" s="139"/>
      <c r="FF86" s="139"/>
      <c r="FG86" s="139"/>
      <c r="FH86" s="139"/>
      <c r="FI86" s="139"/>
      <c r="FJ86" s="139"/>
      <c r="FK86" s="139"/>
      <c r="FL86" s="139"/>
      <c r="FM86" s="139"/>
      <c r="FN86" s="139"/>
      <c r="FO86" s="139"/>
      <c r="FP86" s="139"/>
      <c r="FQ86" s="139"/>
      <c r="FR86" s="139"/>
      <c r="FS86" s="139"/>
      <c r="FT86" s="139"/>
      <c r="FU86" s="139"/>
      <c r="FV86" s="139"/>
      <c r="FW86" s="139"/>
      <c r="FX86" s="139"/>
      <c r="FY86" s="139"/>
      <c r="FZ86" s="139"/>
      <c r="GA86" s="139"/>
      <c r="GB86" s="139"/>
      <c r="GC86" s="139"/>
      <c r="GD86" s="139"/>
      <c r="GE86" s="139"/>
      <c r="GF86" s="139"/>
      <c r="GG86" s="139"/>
      <c r="GH86" s="139"/>
      <c r="GI86" s="139"/>
      <c r="GJ86" s="139"/>
      <c r="GK86" s="139"/>
      <c r="GL86" s="139"/>
      <c r="GM86" s="139"/>
      <c r="GN86" s="139"/>
      <c r="GO86" s="139"/>
      <c r="GP86" s="139"/>
      <c r="GQ86" s="139"/>
      <c r="GR86" s="139"/>
      <c r="GS86" s="139"/>
      <c r="GT86" s="139"/>
      <c r="GU86" s="139"/>
      <c r="GV86" s="139"/>
      <c r="GW86" s="139"/>
      <c r="GX86" s="139"/>
      <c r="GY86" s="139"/>
      <c r="GZ86" s="139"/>
      <c r="HA86" s="139"/>
      <c r="HB86" s="139"/>
      <c r="HC86" s="139"/>
      <c r="HD86" s="139"/>
      <c r="HE86" s="139"/>
      <c r="HF86" s="139"/>
      <c r="HG86" s="139"/>
      <c r="HH86" s="139"/>
      <c r="HI86" s="139"/>
      <c r="HJ86" s="139"/>
      <c r="HK86" s="139"/>
      <c r="HL86" s="139"/>
      <c r="HM86" s="139"/>
      <c r="HN86" s="139"/>
      <c r="HO86" s="139"/>
      <c r="HP86" s="139"/>
      <c r="HQ86" s="139"/>
      <c r="HR86" s="139"/>
      <c r="HS86" s="139"/>
      <c r="HT86" s="139"/>
      <c r="HU86" s="139"/>
      <c r="HV86" s="139"/>
      <c r="HW86" s="139"/>
      <c r="HX86" s="139"/>
      <c r="HY86" s="139"/>
      <c r="HZ86" s="139"/>
      <c r="IA86" s="139"/>
      <c r="IB86" s="139"/>
      <c r="IC86" s="139"/>
      <c r="ID86" s="139"/>
      <c r="IE86" s="139"/>
      <c r="IF86" s="139"/>
      <c r="IG86" s="139"/>
      <c r="IH86" s="139"/>
      <c r="II86" s="139"/>
      <c r="IJ86" s="139"/>
      <c r="IK86" s="139"/>
      <c r="IL86" s="139"/>
      <c r="IM86" s="139"/>
      <c r="IN86" s="139"/>
      <c r="IO86" s="139"/>
      <c r="IP86" s="139"/>
      <c r="IQ86" s="139"/>
      <c r="IR86" s="139"/>
      <c r="IS86" s="139"/>
      <c r="IT86" s="139"/>
    </row>
    <row r="87" spans="1:254" ht="13.95" customHeight="1" x14ac:dyDescent="0.25">
      <c r="A87" s="139"/>
      <c r="B87" s="139"/>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c r="CN87" s="139"/>
      <c r="CO87" s="139"/>
      <c r="CP87" s="139"/>
      <c r="CQ87" s="139"/>
      <c r="CR87" s="139"/>
      <c r="CS87" s="139"/>
      <c r="CT87" s="139"/>
      <c r="CU87" s="139"/>
      <c r="CV87" s="139"/>
      <c r="CW87" s="139"/>
      <c r="CX87" s="139"/>
      <c r="CY87" s="139"/>
      <c r="CZ87" s="139"/>
      <c r="DA87" s="139"/>
      <c r="DB87" s="139"/>
      <c r="DC87" s="139"/>
      <c r="DD87" s="139"/>
      <c r="DE87" s="139"/>
      <c r="DF87" s="139"/>
      <c r="DG87" s="139"/>
      <c r="DH87" s="139"/>
      <c r="DI87" s="139"/>
      <c r="DJ87" s="139"/>
      <c r="DK87" s="139"/>
      <c r="DL87" s="139"/>
      <c r="DM87" s="139"/>
      <c r="DN87" s="139"/>
      <c r="DO87" s="139"/>
      <c r="DP87" s="139"/>
      <c r="DQ87" s="139"/>
      <c r="DR87" s="139"/>
      <c r="DS87" s="139"/>
      <c r="DT87" s="139"/>
      <c r="DU87" s="139"/>
      <c r="DV87" s="139"/>
      <c r="DW87" s="139"/>
      <c r="DX87" s="139"/>
      <c r="DY87" s="139"/>
      <c r="DZ87" s="139"/>
      <c r="EA87" s="139"/>
      <c r="EB87" s="139"/>
      <c r="EC87" s="139"/>
      <c r="ED87" s="139"/>
      <c r="EE87" s="139"/>
      <c r="EF87" s="139"/>
      <c r="EG87" s="139"/>
      <c r="EH87" s="139"/>
      <c r="EI87" s="139"/>
      <c r="EJ87" s="139"/>
      <c r="EK87" s="139"/>
      <c r="EL87" s="139"/>
      <c r="EM87" s="139"/>
      <c r="EN87" s="139"/>
      <c r="EO87" s="139"/>
      <c r="EP87" s="139"/>
      <c r="EQ87" s="139"/>
      <c r="ER87" s="139"/>
      <c r="ES87" s="139"/>
      <c r="ET87" s="139"/>
      <c r="EU87" s="139"/>
      <c r="EV87" s="139"/>
      <c r="EW87" s="139"/>
      <c r="EX87" s="139"/>
      <c r="EY87" s="139"/>
      <c r="EZ87" s="139"/>
      <c r="FA87" s="139"/>
      <c r="FB87" s="139"/>
      <c r="FC87" s="139"/>
      <c r="FD87" s="139"/>
      <c r="FE87" s="139"/>
      <c r="FF87" s="139"/>
      <c r="FG87" s="139"/>
      <c r="FH87" s="139"/>
      <c r="FI87" s="139"/>
      <c r="FJ87" s="139"/>
      <c r="FK87" s="139"/>
      <c r="FL87" s="139"/>
      <c r="FM87" s="139"/>
      <c r="FN87" s="139"/>
      <c r="FO87" s="139"/>
      <c r="FP87" s="139"/>
      <c r="FQ87" s="139"/>
      <c r="FR87" s="139"/>
      <c r="FS87" s="139"/>
      <c r="FT87" s="139"/>
      <c r="FU87" s="139"/>
      <c r="FV87" s="139"/>
      <c r="FW87" s="139"/>
      <c r="FX87" s="139"/>
      <c r="FY87" s="139"/>
      <c r="FZ87" s="139"/>
      <c r="GA87" s="139"/>
      <c r="GB87" s="139"/>
      <c r="GC87" s="139"/>
      <c r="GD87" s="139"/>
      <c r="GE87" s="139"/>
      <c r="GF87" s="139"/>
      <c r="GG87" s="139"/>
      <c r="GH87" s="139"/>
      <c r="GI87" s="139"/>
      <c r="GJ87" s="139"/>
      <c r="GK87" s="139"/>
      <c r="GL87" s="139"/>
      <c r="GM87" s="139"/>
      <c r="GN87" s="139"/>
      <c r="GO87" s="139"/>
      <c r="GP87" s="139"/>
      <c r="GQ87" s="139"/>
      <c r="GR87" s="139"/>
      <c r="GS87" s="139"/>
      <c r="GT87" s="139"/>
      <c r="GU87" s="139"/>
      <c r="GV87" s="139"/>
      <c r="GW87" s="139"/>
      <c r="GX87" s="139"/>
      <c r="GY87" s="139"/>
      <c r="GZ87" s="139"/>
      <c r="HA87" s="139"/>
      <c r="HB87" s="139"/>
      <c r="HC87" s="139"/>
      <c r="HD87" s="139"/>
      <c r="HE87" s="139"/>
      <c r="HF87" s="139"/>
      <c r="HG87" s="139"/>
      <c r="HH87" s="139"/>
      <c r="HI87" s="139"/>
      <c r="HJ87" s="139"/>
      <c r="HK87" s="139"/>
      <c r="HL87" s="139"/>
      <c r="HM87" s="139"/>
      <c r="HN87" s="139"/>
      <c r="HO87" s="139"/>
      <c r="HP87" s="139"/>
      <c r="HQ87" s="139"/>
      <c r="HR87" s="139"/>
      <c r="HS87" s="139"/>
      <c r="HT87" s="139"/>
      <c r="HU87" s="139"/>
      <c r="HV87" s="139"/>
      <c r="HW87" s="139"/>
      <c r="HX87" s="139"/>
      <c r="HY87" s="139"/>
      <c r="HZ87" s="139"/>
      <c r="IA87" s="139"/>
      <c r="IB87" s="139"/>
      <c r="IC87" s="139"/>
      <c r="ID87" s="139"/>
      <c r="IE87" s="139"/>
      <c r="IF87" s="139"/>
      <c r="IG87" s="139"/>
      <c r="IH87" s="139"/>
      <c r="II87" s="139"/>
      <c r="IJ87" s="139"/>
      <c r="IK87" s="139"/>
      <c r="IL87" s="139"/>
      <c r="IM87" s="139"/>
      <c r="IN87" s="139"/>
      <c r="IO87" s="139"/>
      <c r="IP87" s="139"/>
      <c r="IQ87" s="139"/>
      <c r="IR87" s="139"/>
      <c r="IS87" s="139"/>
      <c r="IT87" s="139"/>
    </row>
    <row r="88" spans="1:254" ht="13.95" customHeight="1" x14ac:dyDescent="0.25">
      <c r="A88" s="602" t="s">
        <v>659</v>
      </c>
      <c r="B88" s="602"/>
      <c r="C88" s="602"/>
      <c r="D88" s="602"/>
      <c r="E88" s="602"/>
      <c r="F88" s="602"/>
      <c r="G88" s="602"/>
      <c r="H88" s="602"/>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c r="CN88" s="139"/>
      <c r="CO88" s="139"/>
      <c r="CP88" s="139"/>
      <c r="CQ88" s="139"/>
      <c r="CR88" s="139"/>
      <c r="CS88" s="139"/>
      <c r="CT88" s="139"/>
      <c r="CU88" s="139"/>
      <c r="CV88" s="139"/>
      <c r="CW88" s="139"/>
      <c r="CX88" s="139"/>
      <c r="CY88" s="139"/>
      <c r="CZ88" s="139"/>
      <c r="DA88" s="139"/>
      <c r="DB88" s="139"/>
      <c r="DC88" s="139"/>
      <c r="DD88" s="139"/>
      <c r="DE88" s="139"/>
      <c r="DF88" s="139"/>
      <c r="DG88" s="139"/>
      <c r="DH88" s="139"/>
      <c r="DI88" s="139"/>
      <c r="DJ88" s="139"/>
      <c r="DK88" s="139"/>
      <c r="DL88" s="139"/>
      <c r="DM88" s="139"/>
      <c r="DN88" s="139"/>
      <c r="DO88" s="139"/>
      <c r="DP88" s="139"/>
      <c r="DQ88" s="139"/>
      <c r="DR88" s="139"/>
      <c r="DS88" s="139"/>
      <c r="DT88" s="139"/>
      <c r="DU88" s="139"/>
      <c r="DV88" s="139"/>
      <c r="DW88" s="139"/>
      <c r="DX88" s="139"/>
      <c r="DY88" s="139"/>
      <c r="DZ88" s="139"/>
      <c r="EA88" s="139"/>
      <c r="EB88" s="139"/>
      <c r="EC88" s="139"/>
      <c r="ED88" s="139"/>
      <c r="EE88" s="139"/>
      <c r="EF88" s="139"/>
      <c r="EG88" s="139"/>
      <c r="EH88" s="139"/>
      <c r="EI88" s="139"/>
      <c r="EJ88" s="139"/>
      <c r="EK88" s="139"/>
      <c r="EL88" s="139"/>
      <c r="EM88" s="139"/>
      <c r="EN88" s="139"/>
      <c r="EO88" s="139"/>
      <c r="EP88" s="139"/>
      <c r="EQ88" s="139"/>
      <c r="ER88" s="139"/>
      <c r="ES88" s="139"/>
      <c r="ET88" s="139"/>
      <c r="EU88" s="139"/>
      <c r="EV88" s="139"/>
      <c r="EW88" s="139"/>
      <c r="EX88" s="139"/>
      <c r="EY88" s="139"/>
      <c r="EZ88" s="139"/>
      <c r="FA88" s="139"/>
      <c r="FB88" s="139"/>
      <c r="FC88" s="139"/>
      <c r="FD88" s="139"/>
      <c r="FE88" s="139"/>
      <c r="FF88" s="139"/>
      <c r="FG88" s="139"/>
      <c r="FH88" s="139"/>
      <c r="FI88" s="139"/>
      <c r="FJ88" s="139"/>
      <c r="FK88" s="139"/>
      <c r="FL88" s="139"/>
      <c r="FM88" s="139"/>
      <c r="FN88" s="139"/>
      <c r="FO88" s="139"/>
      <c r="FP88" s="139"/>
      <c r="FQ88" s="139"/>
      <c r="FR88" s="139"/>
      <c r="FS88" s="139"/>
      <c r="FT88" s="139"/>
      <c r="FU88" s="139"/>
      <c r="FV88" s="139"/>
      <c r="FW88" s="139"/>
      <c r="FX88" s="139"/>
      <c r="FY88" s="139"/>
      <c r="FZ88" s="139"/>
      <c r="GA88" s="139"/>
      <c r="GB88" s="139"/>
      <c r="GC88" s="139"/>
      <c r="GD88" s="139"/>
      <c r="GE88" s="139"/>
      <c r="GF88" s="139"/>
      <c r="GG88" s="139"/>
      <c r="GH88" s="139"/>
      <c r="GI88" s="139"/>
      <c r="GJ88" s="139"/>
      <c r="GK88" s="139"/>
      <c r="GL88" s="139"/>
      <c r="GM88" s="139"/>
      <c r="GN88" s="139"/>
      <c r="GO88" s="139"/>
      <c r="GP88" s="139"/>
      <c r="GQ88" s="139"/>
      <c r="GR88" s="139"/>
      <c r="GS88" s="139"/>
      <c r="GT88" s="139"/>
      <c r="GU88" s="139"/>
      <c r="GV88" s="139"/>
      <c r="GW88" s="139"/>
      <c r="GX88" s="139"/>
      <c r="GY88" s="139"/>
      <c r="GZ88" s="139"/>
      <c r="HA88" s="139"/>
      <c r="HB88" s="139"/>
      <c r="HC88" s="139"/>
      <c r="HD88" s="139"/>
      <c r="HE88" s="139"/>
      <c r="HF88" s="139"/>
      <c r="HG88" s="139"/>
      <c r="HH88" s="139"/>
      <c r="HI88" s="139"/>
      <c r="HJ88" s="139"/>
      <c r="HK88" s="139"/>
      <c r="HL88" s="139"/>
      <c r="HM88" s="139"/>
      <c r="HN88" s="139"/>
      <c r="HO88" s="139"/>
      <c r="HP88" s="139"/>
      <c r="HQ88" s="139"/>
      <c r="HR88" s="139"/>
      <c r="HS88" s="139"/>
      <c r="HT88" s="139"/>
      <c r="HU88" s="139"/>
      <c r="HV88" s="139"/>
      <c r="HW88" s="139"/>
      <c r="HX88" s="139"/>
      <c r="HY88" s="139"/>
      <c r="HZ88" s="139"/>
      <c r="IA88" s="139"/>
      <c r="IB88" s="139"/>
      <c r="IC88" s="139"/>
      <c r="ID88" s="139"/>
      <c r="IE88" s="139"/>
      <c r="IF88" s="139"/>
      <c r="IG88" s="139"/>
      <c r="IH88" s="139"/>
      <c r="II88" s="139"/>
      <c r="IJ88" s="139"/>
      <c r="IK88" s="139"/>
      <c r="IL88" s="139"/>
      <c r="IM88" s="139"/>
      <c r="IN88" s="139"/>
      <c r="IO88" s="139"/>
      <c r="IP88" s="139"/>
      <c r="IQ88" s="139"/>
      <c r="IR88" s="139"/>
      <c r="IS88" s="139"/>
      <c r="IT88" s="139"/>
    </row>
    <row r="89" spans="1:254" ht="13.95" customHeight="1" x14ac:dyDescent="0.25">
      <c r="A89" s="603" t="s">
        <v>660</v>
      </c>
      <c r="B89" s="603"/>
      <c r="C89" s="603"/>
      <c r="D89" s="603"/>
      <c r="E89" s="603"/>
      <c r="F89" s="603"/>
      <c r="G89" s="603"/>
      <c r="H89" s="603"/>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c r="CN89" s="139"/>
      <c r="CO89" s="139"/>
      <c r="CP89" s="139"/>
      <c r="CQ89" s="139"/>
      <c r="CR89" s="139"/>
      <c r="CS89" s="139"/>
      <c r="CT89" s="139"/>
      <c r="CU89" s="139"/>
      <c r="CV89" s="139"/>
      <c r="CW89" s="139"/>
      <c r="CX89" s="139"/>
      <c r="CY89" s="139"/>
      <c r="CZ89" s="139"/>
      <c r="DA89" s="139"/>
      <c r="DB89" s="139"/>
      <c r="DC89" s="139"/>
      <c r="DD89" s="139"/>
      <c r="DE89" s="139"/>
      <c r="DF89" s="139"/>
      <c r="DG89" s="139"/>
      <c r="DH89" s="139"/>
      <c r="DI89" s="139"/>
      <c r="DJ89" s="139"/>
      <c r="DK89" s="139"/>
      <c r="DL89" s="139"/>
      <c r="DM89" s="139"/>
      <c r="DN89" s="139"/>
      <c r="DO89" s="139"/>
      <c r="DP89" s="139"/>
      <c r="DQ89" s="139"/>
      <c r="DR89" s="139"/>
      <c r="DS89" s="139"/>
      <c r="DT89" s="139"/>
      <c r="DU89" s="139"/>
      <c r="DV89" s="139"/>
      <c r="DW89" s="139"/>
      <c r="DX89" s="139"/>
      <c r="DY89" s="139"/>
      <c r="DZ89" s="139"/>
      <c r="EA89" s="139"/>
      <c r="EB89" s="139"/>
      <c r="EC89" s="139"/>
      <c r="ED89" s="139"/>
      <c r="EE89" s="139"/>
      <c r="EF89" s="139"/>
      <c r="EG89" s="139"/>
      <c r="EH89" s="139"/>
      <c r="EI89" s="139"/>
      <c r="EJ89" s="139"/>
      <c r="EK89" s="139"/>
      <c r="EL89" s="139"/>
      <c r="EM89" s="139"/>
      <c r="EN89" s="139"/>
      <c r="EO89" s="139"/>
      <c r="EP89" s="139"/>
      <c r="EQ89" s="139"/>
      <c r="ER89" s="139"/>
      <c r="ES89" s="139"/>
      <c r="ET89" s="139"/>
      <c r="EU89" s="139"/>
      <c r="EV89" s="139"/>
      <c r="EW89" s="139"/>
      <c r="EX89" s="139"/>
      <c r="EY89" s="139"/>
      <c r="EZ89" s="139"/>
      <c r="FA89" s="139"/>
      <c r="FB89" s="139"/>
      <c r="FC89" s="139"/>
      <c r="FD89" s="139"/>
      <c r="FE89" s="139"/>
      <c r="FF89" s="139"/>
      <c r="FG89" s="139"/>
      <c r="FH89" s="139"/>
      <c r="FI89" s="139"/>
      <c r="FJ89" s="139"/>
      <c r="FK89" s="139"/>
      <c r="FL89" s="139"/>
      <c r="FM89" s="139"/>
      <c r="FN89" s="139"/>
      <c r="FO89" s="139"/>
      <c r="FP89" s="139"/>
      <c r="FQ89" s="139"/>
      <c r="FR89" s="139"/>
      <c r="FS89" s="139"/>
      <c r="FT89" s="139"/>
      <c r="FU89" s="139"/>
      <c r="FV89" s="139"/>
      <c r="FW89" s="139"/>
      <c r="FX89" s="139"/>
      <c r="FY89" s="139"/>
      <c r="FZ89" s="139"/>
      <c r="GA89" s="139"/>
      <c r="GB89" s="139"/>
      <c r="GC89" s="139"/>
      <c r="GD89" s="139"/>
      <c r="GE89" s="139"/>
      <c r="GF89" s="139"/>
      <c r="GG89" s="139"/>
      <c r="GH89" s="139"/>
      <c r="GI89" s="139"/>
      <c r="GJ89" s="139"/>
      <c r="GK89" s="139"/>
      <c r="GL89" s="139"/>
      <c r="GM89" s="139"/>
      <c r="GN89" s="139"/>
      <c r="GO89" s="139"/>
      <c r="GP89" s="139"/>
      <c r="GQ89" s="139"/>
      <c r="GR89" s="139"/>
      <c r="GS89" s="139"/>
      <c r="GT89" s="139"/>
      <c r="GU89" s="139"/>
      <c r="GV89" s="139"/>
      <c r="GW89" s="139"/>
      <c r="GX89" s="139"/>
      <c r="GY89" s="139"/>
      <c r="GZ89" s="139"/>
      <c r="HA89" s="139"/>
      <c r="HB89" s="139"/>
      <c r="HC89" s="139"/>
      <c r="HD89" s="139"/>
      <c r="HE89" s="139"/>
      <c r="HF89" s="139"/>
      <c r="HG89" s="139"/>
      <c r="HH89" s="139"/>
      <c r="HI89" s="139"/>
      <c r="HJ89" s="139"/>
      <c r="HK89" s="139"/>
      <c r="HL89" s="139"/>
      <c r="HM89" s="139"/>
      <c r="HN89" s="139"/>
      <c r="HO89" s="139"/>
      <c r="HP89" s="139"/>
      <c r="HQ89" s="139"/>
      <c r="HR89" s="139"/>
      <c r="HS89" s="139"/>
      <c r="HT89" s="139"/>
      <c r="HU89" s="139"/>
      <c r="HV89" s="139"/>
      <c r="HW89" s="139"/>
      <c r="HX89" s="139"/>
      <c r="HY89" s="139"/>
      <c r="HZ89" s="139"/>
      <c r="IA89" s="139"/>
      <c r="IB89" s="139"/>
      <c r="IC89" s="139"/>
      <c r="ID89" s="139"/>
      <c r="IE89" s="139"/>
      <c r="IF89" s="139"/>
      <c r="IG89" s="139"/>
      <c r="IH89" s="139"/>
      <c r="II89" s="139"/>
      <c r="IJ89" s="139"/>
      <c r="IK89" s="139"/>
      <c r="IL89" s="139"/>
      <c r="IM89" s="139"/>
      <c r="IN89" s="139"/>
      <c r="IO89" s="139"/>
      <c r="IP89" s="139"/>
      <c r="IQ89" s="139"/>
      <c r="IR89" s="139"/>
      <c r="IS89" s="139"/>
      <c r="IT89" s="139"/>
    </row>
    <row r="90" spans="1:254" ht="13.95" customHeight="1" x14ac:dyDescent="0.25">
      <c r="A90" s="603" t="s">
        <v>661</v>
      </c>
      <c r="B90" s="603"/>
      <c r="C90" s="603"/>
      <c r="D90" s="603"/>
      <c r="E90" s="603"/>
      <c r="F90" s="603"/>
      <c r="G90" s="603"/>
      <c r="H90" s="603"/>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c r="CN90" s="139"/>
      <c r="CO90" s="139"/>
      <c r="CP90" s="139"/>
      <c r="CQ90" s="139"/>
      <c r="CR90" s="139"/>
      <c r="CS90" s="139"/>
      <c r="CT90" s="139"/>
      <c r="CU90" s="139"/>
      <c r="CV90" s="139"/>
      <c r="CW90" s="139"/>
      <c r="CX90" s="139"/>
      <c r="CY90" s="139"/>
      <c r="CZ90" s="139"/>
      <c r="DA90" s="139"/>
      <c r="DB90" s="139"/>
      <c r="DC90" s="139"/>
      <c r="DD90" s="139"/>
      <c r="DE90" s="139"/>
      <c r="DF90" s="139"/>
      <c r="DG90" s="139"/>
      <c r="DH90" s="139"/>
      <c r="DI90" s="139"/>
      <c r="DJ90" s="139"/>
      <c r="DK90" s="139"/>
      <c r="DL90" s="139"/>
      <c r="DM90" s="139"/>
      <c r="DN90" s="139"/>
      <c r="DO90" s="139"/>
      <c r="DP90" s="139"/>
      <c r="DQ90" s="139"/>
      <c r="DR90" s="139"/>
      <c r="DS90" s="139"/>
      <c r="DT90" s="139"/>
      <c r="DU90" s="139"/>
      <c r="DV90" s="139"/>
      <c r="DW90" s="139"/>
      <c r="DX90" s="139"/>
      <c r="DY90" s="139"/>
      <c r="DZ90" s="139"/>
      <c r="EA90" s="139"/>
      <c r="EB90" s="139"/>
      <c r="EC90" s="139"/>
      <c r="ED90" s="139"/>
      <c r="EE90" s="139"/>
      <c r="EF90" s="139"/>
      <c r="EG90" s="139"/>
      <c r="EH90" s="139"/>
      <c r="EI90" s="139"/>
      <c r="EJ90" s="139"/>
      <c r="EK90" s="139"/>
      <c r="EL90" s="139"/>
      <c r="EM90" s="139"/>
      <c r="EN90" s="139"/>
      <c r="EO90" s="139"/>
      <c r="EP90" s="139"/>
      <c r="EQ90" s="139"/>
      <c r="ER90" s="139"/>
      <c r="ES90" s="139"/>
      <c r="ET90" s="139"/>
      <c r="EU90" s="139"/>
      <c r="EV90" s="139"/>
      <c r="EW90" s="139"/>
      <c r="EX90" s="139"/>
      <c r="EY90" s="139"/>
      <c r="EZ90" s="139"/>
      <c r="FA90" s="139"/>
      <c r="FB90" s="139"/>
      <c r="FC90" s="139"/>
      <c r="FD90" s="139"/>
      <c r="FE90" s="139"/>
      <c r="FF90" s="139"/>
      <c r="FG90" s="139"/>
      <c r="FH90" s="139"/>
      <c r="FI90" s="139"/>
      <c r="FJ90" s="139"/>
      <c r="FK90" s="139"/>
      <c r="FL90" s="139"/>
      <c r="FM90" s="139"/>
      <c r="FN90" s="139"/>
      <c r="FO90" s="139"/>
      <c r="FP90" s="139"/>
      <c r="FQ90" s="139"/>
      <c r="FR90" s="139"/>
      <c r="FS90" s="139"/>
      <c r="FT90" s="139"/>
      <c r="FU90" s="139"/>
      <c r="FV90" s="139"/>
      <c r="FW90" s="139"/>
      <c r="FX90" s="139"/>
      <c r="FY90" s="139"/>
      <c r="FZ90" s="139"/>
      <c r="GA90" s="139"/>
      <c r="GB90" s="139"/>
      <c r="GC90" s="139"/>
      <c r="GD90" s="139"/>
      <c r="GE90" s="139"/>
      <c r="GF90" s="139"/>
      <c r="GG90" s="139"/>
      <c r="GH90" s="139"/>
      <c r="GI90" s="139"/>
      <c r="GJ90" s="139"/>
      <c r="GK90" s="139"/>
      <c r="GL90" s="139"/>
      <c r="GM90" s="139"/>
      <c r="GN90" s="139"/>
      <c r="GO90" s="139"/>
      <c r="GP90" s="139"/>
      <c r="GQ90" s="139"/>
      <c r="GR90" s="139"/>
      <c r="GS90" s="139"/>
      <c r="GT90" s="139"/>
      <c r="GU90" s="139"/>
      <c r="GV90" s="139"/>
      <c r="GW90" s="139"/>
      <c r="GX90" s="139"/>
      <c r="GY90" s="139"/>
      <c r="GZ90" s="139"/>
      <c r="HA90" s="139"/>
      <c r="HB90" s="139"/>
      <c r="HC90" s="139"/>
      <c r="HD90" s="139"/>
      <c r="HE90" s="139"/>
      <c r="HF90" s="139"/>
      <c r="HG90" s="139"/>
      <c r="HH90" s="139"/>
      <c r="HI90" s="139"/>
      <c r="HJ90" s="139"/>
      <c r="HK90" s="139"/>
      <c r="HL90" s="139"/>
      <c r="HM90" s="139"/>
      <c r="HN90" s="139"/>
      <c r="HO90" s="139"/>
      <c r="HP90" s="139"/>
      <c r="HQ90" s="139"/>
      <c r="HR90" s="139"/>
      <c r="HS90" s="139"/>
      <c r="HT90" s="139"/>
      <c r="HU90" s="139"/>
      <c r="HV90" s="139"/>
      <c r="HW90" s="139"/>
      <c r="HX90" s="139"/>
      <c r="HY90" s="139"/>
      <c r="HZ90" s="139"/>
      <c r="IA90" s="139"/>
      <c r="IB90" s="139"/>
      <c r="IC90" s="139"/>
      <c r="ID90" s="139"/>
      <c r="IE90" s="139"/>
      <c r="IF90" s="139"/>
      <c r="IG90" s="139"/>
      <c r="IH90" s="139"/>
      <c r="II90" s="139"/>
      <c r="IJ90" s="139"/>
      <c r="IK90" s="139"/>
      <c r="IL90" s="139"/>
      <c r="IM90" s="139"/>
      <c r="IN90" s="139"/>
      <c r="IO90" s="139"/>
      <c r="IP90" s="139"/>
      <c r="IQ90" s="139"/>
      <c r="IR90" s="139"/>
      <c r="IS90" s="139"/>
      <c r="IT90" s="139"/>
    </row>
    <row r="91" spans="1:254" ht="13.95" customHeight="1" x14ac:dyDescent="0.25">
      <c r="A91" s="603" t="s">
        <v>662</v>
      </c>
      <c r="B91" s="603"/>
      <c r="C91" s="603"/>
      <c r="D91" s="603"/>
      <c r="E91" s="603"/>
      <c r="F91" s="603"/>
      <c r="G91" s="603"/>
      <c r="H91" s="603"/>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c r="CN91" s="139"/>
      <c r="CO91" s="139"/>
      <c r="CP91" s="139"/>
      <c r="CQ91" s="139"/>
      <c r="CR91" s="139"/>
      <c r="CS91" s="139"/>
      <c r="CT91" s="139"/>
      <c r="CU91" s="139"/>
      <c r="CV91" s="139"/>
      <c r="CW91" s="139"/>
      <c r="CX91" s="139"/>
      <c r="CY91" s="139"/>
      <c r="CZ91" s="139"/>
      <c r="DA91" s="139"/>
      <c r="DB91" s="139"/>
      <c r="DC91" s="139"/>
      <c r="DD91" s="139"/>
      <c r="DE91" s="139"/>
      <c r="DF91" s="139"/>
      <c r="DG91" s="139"/>
      <c r="DH91" s="139"/>
      <c r="DI91" s="139"/>
      <c r="DJ91" s="139"/>
      <c r="DK91" s="139"/>
      <c r="DL91" s="139"/>
      <c r="DM91" s="139"/>
      <c r="DN91" s="139"/>
      <c r="DO91" s="139"/>
      <c r="DP91" s="139"/>
      <c r="DQ91" s="139"/>
      <c r="DR91" s="139"/>
      <c r="DS91" s="139"/>
      <c r="DT91" s="139"/>
      <c r="DU91" s="139"/>
      <c r="DV91" s="139"/>
      <c r="DW91" s="139"/>
      <c r="DX91" s="139"/>
      <c r="DY91" s="139"/>
      <c r="DZ91" s="139"/>
      <c r="EA91" s="139"/>
      <c r="EB91" s="139"/>
      <c r="EC91" s="139"/>
      <c r="ED91" s="139"/>
      <c r="EE91" s="139"/>
      <c r="EF91" s="139"/>
      <c r="EG91" s="139"/>
      <c r="EH91" s="139"/>
      <c r="EI91" s="139"/>
      <c r="EJ91" s="139"/>
      <c r="EK91" s="139"/>
      <c r="EL91" s="139"/>
      <c r="EM91" s="139"/>
      <c r="EN91" s="139"/>
      <c r="EO91" s="139"/>
      <c r="EP91" s="139"/>
      <c r="EQ91" s="139"/>
      <c r="ER91" s="139"/>
      <c r="ES91" s="139"/>
      <c r="ET91" s="139"/>
      <c r="EU91" s="139"/>
      <c r="EV91" s="139"/>
      <c r="EW91" s="139"/>
      <c r="EX91" s="139"/>
      <c r="EY91" s="139"/>
      <c r="EZ91" s="139"/>
      <c r="FA91" s="139"/>
      <c r="FB91" s="139"/>
      <c r="FC91" s="139"/>
      <c r="FD91" s="139"/>
      <c r="FE91" s="139"/>
      <c r="FF91" s="139"/>
      <c r="FG91" s="139"/>
      <c r="FH91" s="139"/>
      <c r="FI91" s="139"/>
      <c r="FJ91" s="139"/>
      <c r="FK91" s="139"/>
      <c r="FL91" s="139"/>
      <c r="FM91" s="139"/>
      <c r="FN91" s="139"/>
      <c r="FO91" s="139"/>
      <c r="FP91" s="139"/>
      <c r="FQ91" s="139"/>
      <c r="FR91" s="139"/>
      <c r="FS91" s="139"/>
      <c r="FT91" s="139"/>
      <c r="FU91" s="139"/>
      <c r="FV91" s="139"/>
      <c r="FW91" s="139"/>
      <c r="FX91" s="139"/>
      <c r="FY91" s="139"/>
      <c r="FZ91" s="139"/>
      <c r="GA91" s="139"/>
      <c r="GB91" s="139"/>
      <c r="GC91" s="139"/>
      <c r="GD91" s="139"/>
      <c r="GE91" s="139"/>
      <c r="GF91" s="139"/>
      <c r="GG91" s="139"/>
      <c r="GH91" s="139"/>
      <c r="GI91" s="139"/>
      <c r="GJ91" s="139"/>
      <c r="GK91" s="139"/>
      <c r="GL91" s="139"/>
      <c r="GM91" s="139"/>
      <c r="GN91" s="139"/>
      <c r="GO91" s="139"/>
      <c r="GP91" s="139"/>
      <c r="GQ91" s="139"/>
      <c r="GR91" s="139"/>
      <c r="GS91" s="139"/>
      <c r="GT91" s="139"/>
      <c r="GU91" s="139"/>
      <c r="GV91" s="139"/>
      <c r="GW91" s="139"/>
      <c r="GX91" s="139"/>
      <c r="GY91" s="139"/>
      <c r="GZ91" s="139"/>
      <c r="HA91" s="139"/>
      <c r="HB91" s="139"/>
      <c r="HC91" s="139"/>
      <c r="HD91" s="139"/>
      <c r="HE91" s="139"/>
      <c r="HF91" s="139"/>
      <c r="HG91" s="139"/>
      <c r="HH91" s="139"/>
      <c r="HI91" s="139"/>
      <c r="HJ91" s="139"/>
      <c r="HK91" s="139"/>
      <c r="HL91" s="139"/>
      <c r="HM91" s="139"/>
      <c r="HN91" s="139"/>
      <c r="HO91" s="139"/>
      <c r="HP91" s="139"/>
      <c r="HQ91" s="139"/>
      <c r="HR91" s="139"/>
      <c r="HS91" s="139"/>
      <c r="HT91" s="139"/>
      <c r="HU91" s="139"/>
      <c r="HV91" s="139"/>
      <c r="HW91" s="139"/>
      <c r="HX91" s="139"/>
      <c r="HY91" s="139"/>
      <c r="HZ91" s="139"/>
      <c r="IA91" s="139"/>
      <c r="IB91" s="139"/>
      <c r="IC91" s="139"/>
      <c r="ID91" s="139"/>
      <c r="IE91" s="139"/>
      <c r="IF91" s="139"/>
      <c r="IG91" s="139"/>
      <c r="IH91" s="139"/>
      <c r="II91" s="139"/>
      <c r="IJ91" s="139"/>
      <c r="IK91" s="139"/>
      <c r="IL91" s="139"/>
      <c r="IM91" s="139"/>
      <c r="IN91" s="139"/>
      <c r="IO91" s="139"/>
      <c r="IP91" s="139"/>
      <c r="IQ91" s="139"/>
      <c r="IR91" s="139"/>
      <c r="IS91" s="139"/>
      <c r="IT91" s="139"/>
    </row>
    <row r="92" spans="1:254" ht="13.95" customHeight="1" x14ac:dyDescent="0.25">
      <c r="A92" s="603" t="s">
        <v>663</v>
      </c>
      <c r="B92" s="603"/>
      <c r="C92" s="603"/>
      <c r="D92" s="603"/>
      <c r="E92" s="603"/>
      <c r="F92" s="603"/>
      <c r="G92" s="603"/>
      <c r="H92" s="603"/>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c r="CN92" s="139"/>
      <c r="CO92" s="139"/>
      <c r="CP92" s="139"/>
      <c r="CQ92" s="139"/>
      <c r="CR92" s="139"/>
      <c r="CS92" s="139"/>
      <c r="CT92" s="139"/>
      <c r="CU92" s="139"/>
      <c r="CV92" s="139"/>
      <c r="CW92" s="139"/>
      <c r="CX92" s="139"/>
      <c r="CY92" s="139"/>
      <c r="CZ92" s="139"/>
      <c r="DA92" s="139"/>
      <c r="DB92" s="139"/>
      <c r="DC92" s="139"/>
      <c r="DD92" s="139"/>
      <c r="DE92" s="139"/>
      <c r="DF92" s="139"/>
      <c r="DG92" s="139"/>
      <c r="DH92" s="139"/>
      <c r="DI92" s="139"/>
      <c r="DJ92" s="139"/>
      <c r="DK92" s="139"/>
      <c r="DL92" s="139"/>
      <c r="DM92" s="139"/>
      <c r="DN92" s="139"/>
      <c r="DO92" s="139"/>
      <c r="DP92" s="139"/>
      <c r="DQ92" s="139"/>
      <c r="DR92" s="139"/>
      <c r="DS92" s="139"/>
      <c r="DT92" s="139"/>
      <c r="DU92" s="139"/>
      <c r="DV92" s="139"/>
      <c r="DW92" s="139"/>
      <c r="DX92" s="139"/>
      <c r="DY92" s="139"/>
      <c r="DZ92" s="139"/>
      <c r="EA92" s="139"/>
      <c r="EB92" s="139"/>
      <c r="EC92" s="139"/>
      <c r="ED92" s="139"/>
      <c r="EE92" s="139"/>
      <c r="EF92" s="139"/>
      <c r="EG92" s="139"/>
      <c r="EH92" s="139"/>
      <c r="EI92" s="139"/>
      <c r="EJ92" s="139"/>
      <c r="EK92" s="139"/>
      <c r="EL92" s="139"/>
      <c r="EM92" s="139"/>
      <c r="EN92" s="139"/>
      <c r="EO92" s="139"/>
      <c r="EP92" s="139"/>
      <c r="EQ92" s="139"/>
      <c r="ER92" s="139"/>
      <c r="ES92" s="139"/>
      <c r="ET92" s="139"/>
      <c r="EU92" s="139"/>
      <c r="EV92" s="139"/>
      <c r="EW92" s="139"/>
      <c r="EX92" s="139"/>
      <c r="EY92" s="139"/>
      <c r="EZ92" s="139"/>
      <c r="FA92" s="139"/>
      <c r="FB92" s="139"/>
      <c r="FC92" s="139"/>
      <c r="FD92" s="139"/>
      <c r="FE92" s="139"/>
      <c r="FF92" s="139"/>
      <c r="FG92" s="139"/>
      <c r="FH92" s="139"/>
      <c r="FI92" s="139"/>
      <c r="FJ92" s="139"/>
      <c r="FK92" s="139"/>
      <c r="FL92" s="139"/>
      <c r="FM92" s="139"/>
      <c r="FN92" s="139"/>
      <c r="FO92" s="139"/>
      <c r="FP92" s="139"/>
      <c r="FQ92" s="139"/>
      <c r="FR92" s="139"/>
      <c r="FS92" s="139"/>
      <c r="FT92" s="139"/>
      <c r="FU92" s="139"/>
      <c r="FV92" s="139"/>
      <c r="FW92" s="139"/>
      <c r="FX92" s="139"/>
      <c r="FY92" s="139"/>
      <c r="FZ92" s="139"/>
      <c r="GA92" s="139"/>
      <c r="GB92" s="139"/>
      <c r="GC92" s="139"/>
      <c r="GD92" s="139"/>
      <c r="GE92" s="139"/>
      <c r="GF92" s="139"/>
      <c r="GG92" s="139"/>
      <c r="GH92" s="139"/>
      <c r="GI92" s="139"/>
      <c r="GJ92" s="139"/>
      <c r="GK92" s="139"/>
      <c r="GL92" s="139"/>
      <c r="GM92" s="139"/>
      <c r="GN92" s="139"/>
      <c r="GO92" s="139"/>
      <c r="GP92" s="139"/>
      <c r="GQ92" s="139"/>
      <c r="GR92" s="139"/>
      <c r="GS92" s="139"/>
      <c r="GT92" s="139"/>
      <c r="GU92" s="139"/>
      <c r="GV92" s="139"/>
      <c r="GW92" s="139"/>
      <c r="GX92" s="139"/>
      <c r="GY92" s="139"/>
      <c r="GZ92" s="139"/>
      <c r="HA92" s="139"/>
      <c r="HB92" s="139"/>
      <c r="HC92" s="139"/>
      <c r="HD92" s="139"/>
      <c r="HE92" s="139"/>
      <c r="HF92" s="139"/>
      <c r="HG92" s="139"/>
      <c r="HH92" s="139"/>
      <c r="HI92" s="139"/>
      <c r="HJ92" s="139"/>
      <c r="HK92" s="139"/>
      <c r="HL92" s="139"/>
      <c r="HM92" s="139"/>
      <c r="HN92" s="139"/>
      <c r="HO92" s="139"/>
      <c r="HP92" s="139"/>
      <c r="HQ92" s="139"/>
      <c r="HR92" s="139"/>
      <c r="HS92" s="139"/>
      <c r="HT92" s="139"/>
      <c r="HU92" s="139"/>
      <c r="HV92" s="139"/>
      <c r="HW92" s="139"/>
      <c r="HX92" s="139"/>
      <c r="HY92" s="139"/>
      <c r="HZ92" s="139"/>
      <c r="IA92" s="139"/>
      <c r="IB92" s="139"/>
      <c r="IC92" s="139"/>
      <c r="ID92" s="139"/>
      <c r="IE92" s="139"/>
      <c r="IF92" s="139"/>
      <c r="IG92" s="139"/>
      <c r="IH92" s="139"/>
      <c r="II92" s="139"/>
      <c r="IJ92" s="139"/>
      <c r="IK92" s="139"/>
      <c r="IL92" s="139"/>
      <c r="IM92" s="139"/>
      <c r="IN92" s="139"/>
      <c r="IO92" s="139"/>
      <c r="IP92" s="139"/>
      <c r="IQ92" s="139"/>
      <c r="IR92" s="139"/>
      <c r="IS92" s="139"/>
      <c r="IT92" s="139"/>
    </row>
    <row r="93" spans="1:254" ht="13.95" customHeight="1" x14ac:dyDescent="0.25">
      <c r="A93" s="603" t="s">
        <v>664</v>
      </c>
      <c r="B93" s="603"/>
      <c r="C93" s="603"/>
      <c r="D93" s="603"/>
      <c r="E93" s="603"/>
      <c r="F93" s="603"/>
      <c r="G93" s="603"/>
      <c r="H93" s="603"/>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c r="CN93" s="139"/>
      <c r="CO93" s="139"/>
      <c r="CP93" s="139"/>
      <c r="CQ93" s="139"/>
      <c r="CR93" s="139"/>
      <c r="CS93" s="139"/>
      <c r="CT93" s="139"/>
      <c r="CU93" s="139"/>
      <c r="CV93" s="139"/>
      <c r="CW93" s="139"/>
      <c r="CX93" s="139"/>
      <c r="CY93" s="139"/>
      <c r="CZ93" s="139"/>
      <c r="DA93" s="139"/>
      <c r="DB93" s="139"/>
      <c r="DC93" s="139"/>
      <c r="DD93" s="139"/>
      <c r="DE93" s="139"/>
      <c r="DF93" s="139"/>
      <c r="DG93" s="139"/>
      <c r="DH93" s="139"/>
      <c r="DI93" s="139"/>
      <c r="DJ93" s="139"/>
      <c r="DK93" s="139"/>
      <c r="DL93" s="139"/>
      <c r="DM93" s="139"/>
      <c r="DN93" s="139"/>
      <c r="DO93" s="139"/>
      <c r="DP93" s="139"/>
      <c r="DQ93" s="139"/>
      <c r="DR93" s="139"/>
      <c r="DS93" s="139"/>
      <c r="DT93" s="139"/>
      <c r="DU93" s="139"/>
      <c r="DV93" s="139"/>
      <c r="DW93" s="139"/>
      <c r="DX93" s="139"/>
      <c r="DY93" s="139"/>
      <c r="DZ93" s="139"/>
      <c r="EA93" s="139"/>
      <c r="EB93" s="139"/>
      <c r="EC93" s="139"/>
      <c r="ED93" s="139"/>
      <c r="EE93" s="139"/>
      <c r="EF93" s="139"/>
      <c r="EG93" s="139"/>
      <c r="EH93" s="139"/>
      <c r="EI93" s="139"/>
      <c r="EJ93" s="139"/>
      <c r="EK93" s="139"/>
      <c r="EL93" s="139"/>
      <c r="EM93" s="139"/>
      <c r="EN93" s="139"/>
      <c r="EO93" s="139"/>
      <c r="EP93" s="139"/>
      <c r="EQ93" s="139"/>
      <c r="ER93" s="139"/>
      <c r="ES93" s="139"/>
      <c r="ET93" s="139"/>
      <c r="EU93" s="139"/>
      <c r="EV93" s="139"/>
      <c r="EW93" s="139"/>
      <c r="EX93" s="139"/>
      <c r="EY93" s="139"/>
      <c r="EZ93" s="139"/>
      <c r="FA93" s="139"/>
      <c r="FB93" s="139"/>
      <c r="FC93" s="139"/>
      <c r="FD93" s="139"/>
      <c r="FE93" s="139"/>
      <c r="FF93" s="139"/>
      <c r="FG93" s="139"/>
      <c r="FH93" s="139"/>
      <c r="FI93" s="139"/>
      <c r="FJ93" s="139"/>
      <c r="FK93" s="139"/>
      <c r="FL93" s="139"/>
      <c r="FM93" s="139"/>
      <c r="FN93" s="139"/>
      <c r="FO93" s="139"/>
      <c r="FP93" s="139"/>
      <c r="FQ93" s="139"/>
      <c r="FR93" s="139"/>
      <c r="FS93" s="139"/>
      <c r="FT93" s="139"/>
      <c r="FU93" s="139"/>
      <c r="FV93" s="139"/>
      <c r="FW93" s="139"/>
      <c r="FX93" s="139"/>
      <c r="FY93" s="139"/>
      <c r="FZ93" s="139"/>
      <c r="GA93" s="139"/>
      <c r="GB93" s="139"/>
      <c r="GC93" s="139"/>
      <c r="GD93" s="139"/>
      <c r="GE93" s="139"/>
      <c r="GF93" s="139"/>
      <c r="GG93" s="139"/>
      <c r="GH93" s="139"/>
      <c r="GI93" s="139"/>
      <c r="GJ93" s="139"/>
      <c r="GK93" s="139"/>
      <c r="GL93" s="139"/>
      <c r="GM93" s="139"/>
      <c r="GN93" s="139"/>
      <c r="GO93" s="139"/>
      <c r="GP93" s="139"/>
      <c r="GQ93" s="139"/>
      <c r="GR93" s="139"/>
      <c r="GS93" s="139"/>
      <c r="GT93" s="139"/>
      <c r="GU93" s="139"/>
      <c r="GV93" s="139"/>
      <c r="GW93" s="139"/>
      <c r="GX93" s="139"/>
      <c r="GY93" s="139"/>
      <c r="GZ93" s="139"/>
      <c r="HA93" s="139"/>
      <c r="HB93" s="139"/>
      <c r="HC93" s="139"/>
      <c r="HD93" s="139"/>
      <c r="HE93" s="139"/>
      <c r="HF93" s="139"/>
      <c r="HG93" s="139"/>
      <c r="HH93" s="139"/>
      <c r="HI93" s="139"/>
      <c r="HJ93" s="139"/>
      <c r="HK93" s="139"/>
      <c r="HL93" s="139"/>
      <c r="HM93" s="139"/>
      <c r="HN93" s="139"/>
      <c r="HO93" s="139"/>
      <c r="HP93" s="139"/>
      <c r="HQ93" s="139"/>
      <c r="HR93" s="139"/>
      <c r="HS93" s="139"/>
      <c r="HT93" s="139"/>
      <c r="HU93" s="139"/>
      <c r="HV93" s="139"/>
      <c r="HW93" s="139"/>
      <c r="HX93" s="139"/>
      <c r="HY93" s="139"/>
      <c r="HZ93" s="139"/>
      <c r="IA93" s="139"/>
      <c r="IB93" s="139"/>
      <c r="IC93" s="139"/>
      <c r="ID93" s="139"/>
      <c r="IE93" s="139"/>
      <c r="IF93" s="139"/>
      <c r="IG93" s="139"/>
      <c r="IH93" s="139"/>
      <c r="II93" s="139"/>
      <c r="IJ93" s="139"/>
      <c r="IK93" s="139"/>
      <c r="IL93" s="139"/>
      <c r="IM93" s="139"/>
      <c r="IN93" s="139"/>
      <c r="IO93" s="139"/>
      <c r="IP93" s="139"/>
      <c r="IQ93" s="139"/>
      <c r="IR93" s="139"/>
      <c r="IS93" s="139"/>
      <c r="IT93" s="139"/>
    </row>
    <row r="94" spans="1:254" ht="13.95" customHeight="1" x14ac:dyDescent="0.25">
      <c r="A94" s="603" t="s">
        <v>665</v>
      </c>
      <c r="B94" s="603"/>
      <c r="C94" s="603"/>
      <c r="D94" s="603"/>
      <c r="E94" s="603"/>
      <c r="F94" s="603"/>
      <c r="G94" s="603"/>
      <c r="H94" s="603"/>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c r="CN94" s="139"/>
      <c r="CO94" s="139"/>
      <c r="CP94" s="139"/>
      <c r="CQ94" s="139"/>
      <c r="CR94" s="139"/>
      <c r="CS94" s="139"/>
      <c r="CT94" s="139"/>
      <c r="CU94" s="139"/>
      <c r="CV94" s="139"/>
      <c r="CW94" s="139"/>
      <c r="CX94" s="139"/>
      <c r="CY94" s="139"/>
      <c r="CZ94" s="139"/>
      <c r="DA94" s="139"/>
      <c r="DB94" s="139"/>
      <c r="DC94" s="139"/>
      <c r="DD94" s="139"/>
      <c r="DE94" s="139"/>
      <c r="DF94" s="139"/>
      <c r="DG94" s="139"/>
      <c r="DH94" s="139"/>
      <c r="DI94" s="139"/>
      <c r="DJ94" s="139"/>
      <c r="DK94" s="139"/>
      <c r="DL94" s="139"/>
      <c r="DM94" s="139"/>
      <c r="DN94" s="139"/>
      <c r="DO94" s="139"/>
      <c r="DP94" s="139"/>
      <c r="DQ94" s="139"/>
      <c r="DR94" s="139"/>
      <c r="DS94" s="139"/>
      <c r="DT94" s="139"/>
      <c r="DU94" s="139"/>
      <c r="DV94" s="139"/>
      <c r="DW94" s="139"/>
      <c r="DX94" s="139"/>
      <c r="DY94" s="139"/>
      <c r="DZ94" s="139"/>
      <c r="EA94" s="139"/>
      <c r="EB94" s="139"/>
      <c r="EC94" s="139"/>
      <c r="ED94" s="139"/>
      <c r="EE94" s="139"/>
      <c r="EF94" s="139"/>
      <c r="EG94" s="139"/>
      <c r="EH94" s="139"/>
      <c r="EI94" s="139"/>
      <c r="EJ94" s="139"/>
      <c r="EK94" s="139"/>
      <c r="EL94" s="139"/>
      <c r="EM94" s="139"/>
      <c r="EN94" s="139"/>
      <c r="EO94" s="139"/>
      <c r="EP94" s="139"/>
      <c r="EQ94" s="139"/>
      <c r="ER94" s="139"/>
      <c r="ES94" s="139"/>
      <c r="ET94" s="139"/>
      <c r="EU94" s="139"/>
      <c r="EV94" s="139"/>
      <c r="EW94" s="139"/>
      <c r="EX94" s="139"/>
      <c r="EY94" s="139"/>
      <c r="EZ94" s="139"/>
      <c r="FA94" s="139"/>
      <c r="FB94" s="139"/>
      <c r="FC94" s="139"/>
      <c r="FD94" s="139"/>
      <c r="FE94" s="139"/>
      <c r="FF94" s="139"/>
      <c r="FG94" s="139"/>
      <c r="FH94" s="139"/>
      <c r="FI94" s="139"/>
      <c r="FJ94" s="139"/>
      <c r="FK94" s="139"/>
      <c r="FL94" s="139"/>
      <c r="FM94" s="139"/>
      <c r="FN94" s="139"/>
      <c r="FO94" s="139"/>
      <c r="FP94" s="139"/>
      <c r="FQ94" s="139"/>
      <c r="FR94" s="139"/>
      <c r="FS94" s="139"/>
      <c r="FT94" s="139"/>
      <c r="FU94" s="139"/>
      <c r="FV94" s="139"/>
      <c r="FW94" s="139"/>
      <c r="FX94" s="139"/>
      <c r="FY94" s="139"/>
      <c r="FZ94" s="139"/>
      <c r="GA94" s="139"/>
      <c r="GB94" s="139"/>
      <c r="GC94" s="139"/>
      <c r="GD94" s="139"/>
      <c r="GE94" s="139"/>
      <c r="GF94" s="139"/>
      <c r="GG94" s="139"/>
      <c r="GH94" s="139"/>
      <c r="GI94" s="139"/>
      <c r="GJ94" s="139"/>
      <c r="GK94" s="139"/>
      <c r="GL94" s="139"/>
      <c r="GM94" s="139"/>
      <c r="GN94" s="139"/>
      <c r="GO94" s="139"/>
      <c r="GP94" s="139"/>
      <c r="GQ94" s="139"/>
      <c r="GR94" s="139"/>
      <c r="GS94" s="139"/>
      <c r="GT94" s="139"/>
      <c r="GU94" s="139"/>
      <c r="GV94" s="139"/>
      <c r="GW94" s="139"/>
      <c r="GX94" s="139"/>
      <c r="GY94" s="139"/>
      <c r="GZ94" s="139"/>
      <c r="HA94" s="139"/>
      <c r="HB94" s="139"/>
      <c r="HC94" s="139"/>
      <c r="HD94" s="139"/>
      <c r="HE94" s="139"/>
      <c r="HF94" s="139"/>
      <c r="HG94" s="139"/>
      <c r="HH94" s="139"/>
      <c r="HI94" s="139"/>
      <c r="HJ94" s="139"/>
      <c r="HK94" s="139"/>
      <c r="HL94" s="139"/>
      <c r="HM94" s="139"/>
      <c r="HN94" s="139"/>
      <c r="HO94" s="139"/>
      <c r="HP94" s="139"/>
      <c r="HQ94" s="139"/>
      <c r="HR94" s="139"/>
      <c r="HS94" s="139"/>
      <c r="HT94" s="139"/>
      <c r="HU94" s="139"/>
      <c r="HV94" s="139"/>
      <c r="HW94" s="139"/>
      <c r="HX94" s="139"/>
      <c r="HY94" s="139"/>
      <c r="HZ94" s="139"/>
      <c r="IA94" s="139"/>
      <c r="IB94" s="139"/>
      <c r="IC94" s="139"/>
      <c r="ID94" s="139"/>
      <c r="IE94" s="139"/>
      <c r="IF94" s="139"/>
      <c r="IG94" s="139"/>
      <c r="IH94" s="139"/>
      <c r="II94" s="139"/>
      <c r="IJ94" s="139"/>
      <c r="IK94" s="139"/>
      <c r="IL94" s="139"/>
      <c r="IM94" s="139"/>
      <c r="IN94" s="139"/>
      <c r="IO94" s="139"/>
      <c r="IP94" s="139"/>
      <c r="IQ94" s="139"/>
      <c r="IR94" s="139"/>
      <c r="IS94" s="139"/>
      <c r="IT94" s="139"/>
    </row>
    <row r="95" spans="1:254" ht="13.95" customHeight="1" x14ac:dyDescent="0.25">
      <c r="A95" s="603" t="s">
        <v>666</v>
      </c>
      <c r="B95" s="603"/>
      <c r="C95" s="603"/>
      <c r="D95" s="603"/>
      <c r="E95" s="603"/>
      <c r="F95" s="603"/>
      <c r="G95" s="603"/>
      <c r="H95" s="603"/>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c r="CN95" s="139"/>
      <c r="CO95" s="139"/>
      <c r="CP95" s="139"/>
      <c r="CQ95" s="139"/>
      <c r="CR95" s="139"/>
      <c r="CS95" s="139"/>
      <c r="CT95" s="139"/>
      <c r="CU95" s="139"/>
      <c r="CV95" s="139"/>
      <c r="CW95" s="139"/>
      <c r="CX95" s="139"/>
      <c r="CY95" s="139"/>
      <c r="CZ95" s="139"/>
      <c r="DA95" s="139"/>
      <c r="DB95" s="139"/>
      <c r="DC95" s="139"/>
      <c r="DD95" s="139"/>
      <c r="DE95" s="139"/>
      <c r="DF95" s="139"/>
      <c r="DG95" s="139"/>
      <c r="DH95" s="139"/>
      <c r="DI95" s="139"/>
      <c r="DJ95" s="139"/>
      <c r="DK95" s="139"/>
      <c r="DL95" s="139"/>
      <c r="DM95" s="139"/>
      <c r="DN95" s="139"/>
      <c r="DO95" s="139"/>
      <c r="DP95" s="139"/>
      <c r="DQ95" s="139"/>
      <c r="DR95" s="139"/>
      <c r="DS95" s="139"/>
      <c r="DT95" s="139"/>
      <c r="DU95" s="139"/>
      <c r="DV95" s="139"/>
      <c r="DW95" s="139"/>
      <c r="DX95" s="139"/>
      <c r="DY95" s="139"/>
      <c r="DZ95" s="139"/>
      <c r="EA95" s="139"/>
      <c r="EB95" s="139"/>
      <c r="EC95" s="139"/>
      <c r="ED95" s="139"/>
      <c r="EE95" s="139"/>
      <c r="EF95" s="139"/>
      <c r="EG95" s="139"/>
      <c r="EH95" s="139"/>
      <c r="EI95" s="139"/>
      <c r="EJ95" s="139"/>
      <c r="EK95" s="139"/>
      <c r="EL95" s="139"/>
      <c r="EM95" s="139"/>
      <c r="EN95" s="139"/>
      <c r="EO95" s="139"/>
      <c r="EP95" s="139"/>
      <c r="EQ95" s="139"/>
      <c r="ER95" s="139"/>
      <c r="ES95" s="139"/>
      <c r="ET95" s="139"/>
      <c r="EU95" s="139"/>
      <c r="EV95" s="139"/>
      <c r="EW95" s="139"/>
      <c r="EX95" s="139"/>
      <c r="EY95" s="139"/>
      <c r="EZ95" s="139"/>
      <c r="FA95" s="139"/>
      <c r="FB95" s="139"/>
      <c r="FC95" s="139"/>
      <c r="FD95" s="139"/>
      <c r="FE95" s="139"/>
      <c r="FF95" s="139"/>
      <c r="FG95" s="139"/>
      <c r="FH95" s="139"/>
      <c r="FI95" s="139"/>
      <c r="FJ95" s="139"/>
      <c r="FK95" s="139"/>
      <c r="FL95" s="139"/>
      <c r="FM95" s="139"/>
      <c r="FN95" s="139"/>
      <c r="FO95" s="139"/>
      <c r="FP95" s="139"/>
      <c r="FQ95" s="139"/>
      <c r="FR95" s="139"/>
      <c r="FS95" s="139"/>
      <c r="FT95" s="139"/>
      <c r="FU95" s="139"/>
      <c r="FV95" s="139"/>
      <c r="FW95" s="139"/>
      <c r="FX95" s="139"/>
      <c r="FY95" s="139"/>
      <c r="FZ95" s="139"/>
      <c r="GA95" s="139"/>
      <c r="GB95" s="139"/>
      <c r="GC95" s="139"/>
      <c r="GD95" s="139"/>
      <c r="GE95" s="139"/>
      <c r="GF95" s="139"/>
      <c r="GG95" s="139"/>
      <c r="GH95" s="139"/>
      <c r="GI95" s="139"/>
      <c r="GJ95" s="139"/>
      <c r="GK95" s="139"/>
      <c r="GL95" s="139"/>
      <c r="GM95" s="139"/>
      <c r="GN95" s="139"/>
      <c r="GO95" s="139"/>
      <c r="GP95" s="139"/>
      <c r="GQ95" s="139"/>
      <c r="GR95" s="139"/>
      <c r="GS95" s="139"/>
      <c r="GT95" s="139"/>
      <c r="GU95" s="139"/>
      <c r="GV95" s="139"/>
      <c r="GW95" s="139"/>
      <c r="GX95" s="139"/>
      <c r="GY95" s="139"/>
      <c r="GZ95" s="139"/>
      <c r="HA95" s="139"/>
      <c r="HB95" s="139"/>
      <c r="HC95" s="139"/>
      <c r="HD95" s="139"/>
      <c r="HE95" s="139"/>
      <c r="HF95" s="139"/>
      <c r="HG95" s="139"/>
      <c r="HH95" s="139"/>
      <c r="HI95" s="139"/>
      <c r="HJ95" s="139"/>
      <c r="HK95" s="139"/>
      <c r="HL95" s="139"/>
      <c r="HM95" s="139"/>
      <c r="HN95" s="139"/>
      <c r="HO95" s="139"/>
      <c r="HP95" s="139"/>
      <c r="HQ95" s="139"/>
      <c r="HR95" s="139"/>
      <c r="HS95" s="139"/>
      <c r="HT95" s="139"/>
      <c r="HU95" s="139"/>
      <c r="HV95" s="139"/>
      <c r="HW95" s="139"/>
      <c r="HX95" s="139"/>
      <c r="HY95" s="139"/>
      <c r="HZ95" s="139"/>
      <c r="IA95" s="139"/>
      <c r="IB95" s="139"/>
      <c r="IC95" s="139"/>
      <c r="ID95" s="139"/>
      <c r="IE95" s="139"/>
      <c r="IF95" s="139"/>
      <c r="IG95" s="139"/>
      <c r="IH95" s="139"/>
      <c r="II95" s="139"/>
      <c r="IJ95" s="139"/>
      <c r="IK95" s="139"/>
      <c r="IL95" s="139"/>
      <c r="IM95" s="139"/>
      <c r="IN95" s="139"/>
      <c r="IO95" s="139"/>
      <c r="IP95" s="139"/>
      <c r="IQ95" s="139"/>
      <c r="IR95" s="139"/>
      <c r="IS95" s="139"/>
      <c r="IT95" s="139"/>
    </row>
    <row r="96" spans="1:254" ht="13.95" customHeight="1" x14ac:dyDescent="0.25">
      <c r="A96" s="603" t="s">
        <v>667</v>
      </c>
      <c r="B96" s="603"/>
      <c r="C96" s="603"/>
      <c r="D96" s="603"/>
      <c r="E96" s="603"/>
      <c r="F96" s="603"/>
      <c r="G96" s="603"/>
      <c r="H96" s="603"/>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c r="CN96" s="139"/>
      <c r="CO96" s="139"/>
      <c r="CP96" s="139"/>
      <c r="CQ96" s="139"/>
      <c r="CR96" s="139"/>
      <c r="CS96" s="139"/>
      <c r="CT96" s="139"/>
      <c r="CU96" s="139"/>
      <c r="CV96" s="139"/>
      <c r="CW96" s="139"/>
      <c r="CX96" s="139"/>
      <c r="CY96" s="139"/>
      <c r="CZ96" s="139"/>
      <c r="DA96" s="139"/>
      <c r="DB96" s="139"/>
      <c r="DC96" s="139"/>
      <c r="DD96" s="139"/>
      <c r="DE96" s="139"/>
      <c r="DF96" s="139"/>
      <c r="DG96" s="139"/>
      <c r="DH96" s="139"/>
      <c r="DI96" s="139"/>
      <c r="DJ96" s="139"/>
      <c r="DK96" s="139"/>
      <c r="DL96" s="139"/>
      <c r="DM96" s="139"/>
      <c r="DN96" s="139"/>
      <c r="DO96" s="139"/>
      <c r="DP96" s="139"/>
      <c r="DQ96" s="139"/>
      <c r="DR96" s="139"/>
      <c r="DS96" s="139"/>
      <c r="DT96" s="139"/>
      <c r="DU96" s="139"/>
      <c r="DV96" s="139"/>
      <c r="DW96" s="139"/>
      <c r="DX96" s="139"/>
      <c r="DY96" s="139"/>
      <c r="DZ96" s="139"/>
      <c r="EA96" s="139"/>
      <c r="EB96" s="139"/>
      <c r="EC96" s="139"/>
      <c r="ED96" s="139"/>
      <c r="EE96" s="139"/>
      <c r="EF96" s="139"/>
      <c r="EG96" s="139"/>
      <c r="EH96" s="139"/>
      <c r="EI96" s="139"/>
      <c r="EJ96" s="139"/>
      <c r="EK96" s="139"/>
      <c r="EL96" s="139"/>
      <c r="EM96" s="139"/>
      <c r="EN96" s="139"/>
      <c r="EO96" s="139"/>
      <c r="EP96" s="139"/>
      <c r="EQ96" s="139"/>
      <c r="ER96" s="139"/>
      <c r="ES96" s="139"/>
      <c r="ET96" s="139"/>
      <c r="EU96" s="139"/>
      <c r="EV96" s="139"/>
      <c r="EW96" s="139"/>
      <c r="EX96" s="139"/>
      <c r="EY96" s="139"/>
      <c r="EZ96" s="139"/>
      <c r="FA96" s="139"/>
      <c r="FB96" s="139"/>
      <c r="FC96" s="139"/>
      <c r="FD96" s="139"/>
      <c r="FE96" s="139"/>
      <c r="FF96" s="139"/>
      <c r="FG96" s="139"/>
      <c r="FH96" s="139"/>
      <c r="FI96" s="139"/>
      <c r="FJ96" s="139"/>
      <c r="FK96" s="139"/>
      <c r="FL96" s="139"/>
      <c r="FM96" s="139"/>
      <c r="FN96" s="139"/>
      <c r="FO96" s="139"/>
      <c r="FP96" s="139"/>
      <c r="FQ96" s="139"/>
      <c r="FR96" s="139"/>
      <c r="FS96" s="139"/>
      <c r="FT96" s="139"/>
      <c r="FU96" s="139"/>
      <c r="FV96" s="139"/>
      <c r="FW96" s="139"/>
      <c r="FX96" s="139"/>
      <c r="FY96" s="139"/>
      <c r="FZ96" s="139"/>
      <c r="GA96" s="139"/>
      <c r="GB96" s="139"/>
      <c r="GC96" s="139"/>
      <c r="GD96" s="139"/>
      <c r="GE96" s="139"/>
      <c r="GF96" s="139"/>
      <c r="GG96" s="139"/>
      <c r="GH96" s="139"/>
      <c r="GI96" s="139"/>
      <c r="GJ96" s="139"/>
      <c r="GK96" s="139"/>
      <c r="GL96" s="139"/>
      <c r="GM96" s="139"/>
      <c r="GN96" s="139"/>
      <c r="GO96" s="139"/>
      <c r="GP96" s="139"/>
      <c r="GQ96" s="139"/>
      <c r="GR96" s="139"/>
      <c r="GS96" s="139"/>
      <c r="GT96" s="139"/>
      <c r="GU96" s="139"/>
      <c r="GV96" s="139"/>
      <c r="GW96" s="139"/>
      <c r="GX96" s="139"/>
      <c r="GY96" s="139"/>
      <c r="GZ96" s="139"/>
      <c r="HA96" s="139"/>
      <c r="HB96" s="139"/>
      <c r="HC96" s="139"/>
      <c r="HD96" s="139"/>
      <c r="HE96" s="139"/>
      <c r="HF96" s="139"/>
      <c r="HG96" s="139"/>
      <c r="HH96" s="139"/>
      <c r="HI96" s="139"/>
      <c r="HJ96" s="139"/>
      <c r="HK96" s="139"/>
      <c r="HL96" s="139"/>
      <c r="HM96" s="139"/>
      <c r="HN96" s="139"/>
      <c r="HO96" s="139"/>
      <c r="HP96" s="139"/>
      <c r="HQ96" s="139"/>
      <c r="HR96" s="139"/>
      <c r="HS96" s="139"/>
      <c r="HT96" s="139"/>
      <c r="HU96" s="139"/>
      <c r="HV96" s="139"/>
      <c r="HW96" s="139"/>
      <c r="HX96" s="139"/>
      <c r="HY96" s="139"/>
      <c r="HZ96" s="139"/>
      <c r="IA96" s="139"/>
      <c r="IB96" s="139"/>
      <c r="IC96" s="139"/>
      <c r="ID96" s="139"/>
      <c r="IE96" s="139"/>
      <c r="IF96" s="139"/>
      <c r="IG96" s="139"/>
      <c r="IH96" s="139"/>
      <c r="II96" s="139"/>
      <c r="IJ96" s="139"/>
      <c r="IK96" s="139"/>
      <c r="IL96" s="139"/>
      <c r="IM96" s="139"/>
      <c r="IN96" s="139"/>
      <c r="IO96" s="139"/>
      <c r="IP96" s="139"/>
      <c r="IQ96" s="139"/>
      <c r="IR96" s="139"/>
      <c r="IS96" s="139"/>
      <c r="IT96" s="139"/>
    </row>
    <row r="97" spans="1:254" ht="44.25" customHeight="1" x14ac:dyDescent="0.25">
      <c r="A97" s="603" t="s">
        <v>709</v>
      </c>
      <c r="B97" s="603"/>
      <c r="C97" s="603"/>
      <c r="D97" s="603"/>
      <c r="E97" s="603"/>
      <c r="F97" s="603"/>
      <c r="G97" s="603"/>
      <c r="H97" s="603"/>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c r="CN97" s="139"/>
      <c r="CO97" s="139"/>
      <c r="CP97" s="139"/>
      <c r="CQ97" s="139"/>
      <c r="CR97" s="139"/>
      <c r="CS97" s="139"/>
      <c r="CT97" s="139"/>
      <c r="CU97" s="139"/>
      <c r="CV97" s="139"/>
      <c r="CW97" s="139"/>
      <c r="CX97" s="139"/>
      <c r="CY97" s="139"/>
      <c r="CZ97" s="139"/>
      <c r="DA97" s="139"/>
      <c r="DB97" s="139"/>
      <c r="DC97" s="139"/>
      <c r="DD97" s="139"/>
      <c r="DE97" s="139"/>
      <c r="DF97" s="139"/>
      <c r="DG97" s="139"/>
      <c r="DH97" s="139"/>
      <c r="DI97" s="139"/>
      <c r="DJ97" s="139"/>
      <c r="DK97" s="139"/>
      <c r="DL97" s="139"/>
      <c r="DM97" s="139"/>
      <c r="DN97" s="139"/>
      <c r="DO97" s="139"/>
      <c r="DP97" s="139"/>
      <c r="DQ97" s="139"/>
      <c r="DR97" s="139"/>
      <c r="DS97" s="139"/>
      <c r="DT97" s="139"/>
      <c r="DU97" s="139"/>
      <c r="DV97" s="139"/>
      <c r="DW97" s="139"/>
      <c r="DX97" s="139"/>
      <c r="DY97" s="139"/>
      <c r="DZ97" s="139"/>
      <c r="EA97" s="139"/>
      <c r="EB97" s="139"/>
      <c r="EC97" s="139"/>
      <c r="ED97" s="139"/>
      <c r="EE97" s="139"/>
      <c r="EF97" s="139"/>
      <c r="EG97" s="139"/>
      <c r="EH97" s="139"/>
      <c r="EI97" s="139"/>
      <c r="EJ97" s="139"/>
      <c r="EK97" s="139"/>
      <c r="EL97" s="139"/>
      <c r="EM97" s="139"/>
      <c r="EN97" s="139"/>
      <c r="EO97" s="139"/>
      <c r="EP97" s="139"/>
      <c r="EQ97" s="139"/>
      <c r="ER97" s="139"/>
      <c r="ES97" s="139"/>
      <c r="ET97" s="139"/>
      <c r="EU97" s="139"/>
      <c r="EV97" s="139"/>
      <c r="EW97" s="139"/>
      <c r="EX97" s="139"/>
      <c r="EY97" s="139"/>
      <c r="EZ97" s="139"/>
      <c r="FA97" s="139"/>
      <c r="FB97" s="139"/>
      <c r="FC97" s="139"/>
      <c r="FD97" s="139"/>
      <c r="FE97" s="139"/>
      <c r="FF97" s="139"/>
      <c r="FG97" s="139"/>
      <c r="FH97" s="139"/>
      <c r="FI97" s="139"/>
      <c r="FJ97" s="139"/>
      <c r="FK97" s="139"/>
      <c r="FL97" s="139"/>
      <c r="FM97" s="139"/>
      <c r="FN97" s="139"/>
      <c r="FO97" s="139"/>
      <c r="FP97" s="139"/>
      <c r="FQ97" s="139"/>
      <c r="FR97" s="139"/>
      <c r="FS97" s="139"/>
      <c r="FT97" s="139"/>
      <c r="FU97" s="139"/>
      <c r="FV97" s="139"/>
      <c r="FW97" s="139"/>
      <c r="FX97" s="139"/>
      <c r="FY97" s="139"/>
      <c r="FZ97" s="139"/>
      <c r="GA97" s="139"/>
      <c r="GB97" s="139"/>
      <c r="GC97" s="139"/>
      <c r="GD97" s="139"/>
      <c r="GE97" s="139"/>
      <c r="GF97" s="139"/>
      <c r="GG97" s="139"/>
      <c r="GH97" s="139"/>
      <c r="GI97" s="139"/>
      <c r="GJ97" s="139"/>
      <c r="GK97" s="139"/>
      <c r="GL97" s="139"/>
      <c r="GM97" s="139"/>
      <c r="GN97" s="139"/>
      <c r="GO97" s="139"/>
      <c r="GP97" s="139"/>
      <c r="GQ97" s="139"/>
      <c r="GR97" s="139"/>
      <c r="GS97" s="139"/>
      <c r="GT97" s="139"/>
      <c r="GU97" s="139"/>
      <c r="GV97" s="139"/>
      <c r="GW97" s="139"/>
      <c r="GX97" s="139"/>
      <c r="GY97" s="139"/>
      <c r="GZ97" s="139"/>
      <c r="HA97" s="139"/>
      <c r="HB97" s="139"/>
      <c r="HC97" s="139"/>
      <c r="HD97" s="139"/>
      <c r="HE97" s="139"/>
      <c r="HF97" s="139"/>
      <c r="HG97" s="139"/>
      <c r="HH97" s="139"/>
      <c r="HI97" s="139"/>
      <c r="HJ97" s="139"/>
      <c r="HK97" s="139"/>
      <c r="HL97" s="139"/>
      <c r="HM97" s="139"/>
      <c r="HN97" s="139"/>
      <c r="HO97" s="139"/>
      <c r="HP97" s="139"/>
      <c r="HQ97" s="139"/>
      <c r="HR97" s="139"/>
      <c r="HS97" s="139"/>
      <c r="HT97" s="139"/>
      <c r="HU97" s="139"/>
      <c r="HV97" s="139"/>
      <c r="HW97" s="139"/>
      <c r="HX97" s="139"/>
      <c r="HY97" s="139"/>
      <c r="HZ97" s="139"/>
      <c r="IA97" s="139"/>
      <c r="IB97" s="139"/>
      <c r="IC97" s="139"/>
      <c r="ID97" s="139"/>
      <c r="IE97" s="139"/>
      <c r="IF97" s="139"/>
      <c r="IG97" s="139"/>
      <c r="IH97" s="139"/>
      <c r="II97" s="139"/>
      <c r="IJ97" s="139"/>
      <c r="IK97" s="139"/>
      <c r="IL97" s="139"/>
      <c r="IM97" s="139"/>
      <c r="IN97" s="139"/>
      <c r="IO97" s="139"/>
      <c r="IP97" s="139"/>
      <c r="IQ97" s="139"/>
      <c r="IR97" s="139"/>
      <c r="IS97" s="139"/>
      <c r="IT97" s="139"/>
    </row>
    <row r="98" spans="1:254" ht="72.75" customHeight="1" x14ac:dyDescent="0.25">
      <c r="A98" s="603" t="s">
        <v>674</v>
      </c>
      <c r="B98" s="603"/>
      <c r="C98" s="603"/>
      <c r="D98" s="603"/>
      <c r="E98" s="603"/>
      <c r="F98" s="603"/>
      <c r="G98" s="603"/>
      <c r="H98" s="603"/>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c r="CN98" s="139"/>
      <c r="CO98" s="139"/>
      <c r="CP98" s="139"/>
      <c r="CQ98" s="139"/>
      <c r="CR98" s="139"/>
      <c r="CS98" s="139"/>
      <c r="CT98" s="139"/>
      <c r="CU98" s="139"/>
      <c r="CV98" s="139"/>
      <c r="CW98" s="139"/>
      <c r="CX98" s="139"/>
      <c r="CY98" s="139"/>
      <c r="CZ98" s="139"/>
      <c r="DA98" s="139"/>
      <c r="DB98" s="139"/>
      <c r="DC98" s="139"/>
      <c r="DD98" s="139"/>
      <c r="DE98" s="139"/>
      <c r="DF98" s="139"/>
      <c r="DG98" s="139"/>
      <c r="DH98" s="139"/>
      <c r="DI98" s="139"/>
      <c r="DJ98" s="139"/>
      <c r="DK98" s="139"/>
      <c r="DL98" s="139"/>
      <c r="DM98" s="139"/>
      <c r="DN98" s="139"/>
      <c r="DO98" s="139"/>
      <c r="DP98" s="139"/>
      <c r="DQ98" s="139"/>
      <c r="DR98" s="139"/>
      <c r="DS98" s="139"/>
      <c r="DT98" s="139"/>
      <c r="DU98" s="139"/>
      <c r="DV98" s="139"/>
      <c r="DW98" s="139"/>
      <c r="DX98" s="139"/>
      <c r="DY98" s="139"/>
      <c r="DZ98" s="139"/>
      <c r="EA98" s="139"/>
      <c r="EB98" s="139"/>
      <c r="EC98" s="139"/>
      <c r="ED98" s="139"/>
      <c r="EE98" s="139"/>
      <c r="EF98" s="139"/>
      <c r="EG98" s="139"/>
      <c r="EH98" s="139"/>
      <c r="EI98" s="139"/>
      <c r="EJ98" s="139"/>
      <c r="EK98" s="139"/>
      <c r="EL98" s="139"/>
      <c r="EM98" s="139"/>
      <c r="EN98" s="139"/>
      <c r="EO98" s="139"/>
      <c r="EP98" s="139"/>
      <c r="EQ98" s="139"/>
      <c r="ER98" s="139"/>
      <c r="ES98" s="139"/>
      <c r="ET98" s="139"/>
      <c r="EU98" s="139"/>
      <c r="EV98" s="139"/>
      <c r="EW98" s="139"/>
      <c r="EX98" s="139"/>
      <c r="EY98" s="139"/>
      <c r="EZ98" s="139"/>
      <c r="FA98" s="139"/>
      <c r="FB98" s="139"/>
      <c r="FC98" s="139"/>
      <c r="FD98" s="139"/>
      <c r="FE98" s="139"/>
      <c r="FF98" s="139"/>
      <c r="FG98" s="139"/>
      <c r="FH98" s="139"/>
      <c r="FI98" s="139"/>
      <c r="FJ98" s="139"/>
      <c r="FK98" s="139"/>
      <c r="FL98" s="139"/>
      <c r="FM98" s="139"/>
      <c r="FN98" s="139"/>
      <c r="FO98" s="139"/>
      <c r="FP98" s="139"/>
      <c r="FQ98" s="139"/>
      <c r="FR98" s="139"/>
      <c r="FS98" s="139"/>
      <c r="FT98" s="139"/>
      <c r="FU98" s="139"/>
      <c r="FV98" s="139"/>
      <c r="FW98" s="139"/>
      <c r="FX98" s="139"/>
      <c r="FY98" s="139"/>
      <c r="FZ98" s="139"/>
      <c r="GA98" s="139"/>
      <c r="GB98" s="139"/>
      <c r="GC98" s="139"/>
      <c r="GD98" s="139"/>
      <c r="GE98" s="139"/>
      <c r="GF98" s="139"/>
      <c r="GG98" s="139"/>
      <c r="GH98" s="139"/>
      <c r="GI98" s="139"/>
      <c r="GJ98" s="139"/>
      <c r="GK98" s="139"/>
      <c r="GL98" s="139"/>
      <c r="GM98" s="139"/>
      <c r="GN98" s="139"/>
      <c r="GO98" s="139"/>
      <c r="GP98" s="139"/>
      <c r="GQ98" s="139"/>
      <c r="GR98" s="139"/>
      <c r="GS98" s="139"/>
      <c r="GT98" s="139"/>
      <c r="GU98" s="139"/>
      <c r="GV98" s="139"/>
      <c r="GW98" s="139"/>
      <c r="GX98" s="139"/>
      <c r="GY98" s="139"/>
      <c r="GZ98" s="139"/>
      <c r="HA98" s="139"/>
      <c r="HB98" s="139"/>
      <c r="HC98" s="139"/>
      <c r="HD98" s="139"/>
      <c r="HE98" s="139"/>
      <c r="HF98" s="139"/>
      <c r="HG98" s="139"/>
      <c r="HH98" s="139"/>
      <c r="HI98" s="139"/>
      <c r="HJ98" s="139"/>
      <c r="HK98" s="139"/>
      <c r="HL98" s="139"/>
      <c r="HM98" s="139"/>
      <c r="HN98" s="139"/>
      <c r="HO98" s="139"/>
      <c r="HP98" s="139"/>
      <c r="HQ98" s="139"/>
      <c r="HR98" s="139"/>
      <c r="HS98" s="139"/>
      <c r="HT98" s="139"/>
      <c r="HU98" s="139"/>
      <c r="HV98" s="139"/>
      <c r="HW98" s="139"/>
      <c r="HX98" s="139"/>
      <c r="HY98" s="139"/>
      <c r="HZ98" s="139"/>
      <c r="IA98" s="139"/>
      <c r="IB98" s="139"/>
      <c r="IC98" s="139"/>
      <c r="ID98" s="139"/>
      <c r="IE98" s="139"/>
      <c r="IF98" s="139"/>
      <c r="IG98" s="139"/>
      <c r="IH98" s="139"/>
      <c r="II98" s="139"/>
      <c r="IJ98" s="139"/>
      <c r="IK98" s="139"/>
      <c r="IL98" s="139"/>
      <c r="IM98" s="139"/>
      <c r="IN98" s="139"/>
      <c r="IO98" s="139"/>
      <c r="IP98" s="139"/>
      <c r="IQ98" s="139"/>
      <c r="IR98" s="139"/>
      <c r="IS98" s="139"/>
      <c r="IT98" s="139"/>
    </row>
    <row r="99" spans="1:254" ht="43.2" customHeight="1" x14ac:dyDescent="0.25">
      <c r="A99" s="603" t="s">
        <v>675</v>
      </c>
      <c r="B99" s="603"/>
      <c r="C99" s="603"/>
      <c r="D99" s="603"/>
      <c r="E99" s="603"/>
      <c r="F99" s="603"/>
      <c r="G99" s="603"/>
      <c r="H99" s="603"/>
      <c r="I99" s="139"/>
      <c r="J99" s="139"/>
      <c r="K99" s="139"/>
      <c r="L99" s="139"/>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c r="CN99" s="139"/>
      <c r="CO99" s="139"/>
      <c r="CP99" s="139"/>
      <c r="CQ99" s="139"/>
      <c r="CR99" s="139"/>
      <c r="CS99" s="139"/>
      <c r="CT99" s="139"/>
      <c r="CU99" s="139"/>
      <c r="CV99" s="139"/>
      <c r="CW99" s="139"/>
      <c r="CX99" s="139"/>
      <c r="CY99" s="139"/>
      <c r="CZ99" s="139"/>
      <c r="DA99" s="139"/>
      <c r="DB99" s="139"/>
      <c r="DC99" s="139"/>
      <c r="DD99" s="139"/>
      <c r="DE99" s="139"/>
      <c r="DF99" s="139"/>
      <c r="DG99" s="139"/>
      <c r="DH99" s="139"/>
      <c r="DI99" s="139"/>
      <c r="DJ99" s="139"/>
      <c r="DK99" s="139"/>
      <c r="DL99" s="139"/>
      <c r="DM99" s="139"/>
      <c r="DN99" s="139"/>
      <c r="DO99" s="139"/>
      <c r="DP99" s="139"/>
      <c r="DQ99" s="139"/>
      <c r="DR99" s="139"/>
      <c r="DS99" s="139"/>
      <c r="DT99" s="139"/>
      <c r="DU99" s="139"/>
      <c r="DV99" s="139"/>
      <c r="DW99" s="139"/>
      <c r="DX99" s="139"/>
      <c r="DY99" s="139"/>
      <c r="DZ99" s="139"/>
      <c r="EA99" s="139"/>
      <c r="EB99" s="139"/>
      <c r="EC99" s="139"/>
      <c r="ED99" s="139"/>
      <c r="EE99" s="139"/>
      <c r="EF99" s="139"/>
      <c r="EG99" s="139"/>
      <c r="EH99" s="139"/>
      <c r="EI99" s="139"/>
      <c r="EJ99" s="139"/>
      <c r="EK99" s="139"/>
      <c r="EL99" s="139"/>
      <c r="EM99" s="139"/>
      <c r="EN99" s="139"/>
      <c r="EO99" s="139"/>
      <c r="EP99" s="139"/>
      <c r="EQ99" s="139"/>
      <c r="ER99" s="139"/>
      <c r="ES99" s="139"/>
      <c r="ET99" s="139"/>
      <c r="EU99" s="139"/>
      <c r="EV99" s="139"/>
      <c r="EW99" s="139"/>
      <c r="EX99" s="139"/>
      <c r="EY99" s="139"/>
      <c r="EZ99" s="139"/>
      <c r="FA99" s="139"/>
      <c r="FB99" s="139"/>
      <c r="FC99" s="139"/>
      <c r="FD99" s="139"/>
      <c r="FE99" s="139"/>
      <c r="FF99" s="139"/>
      <c r="FG99" s="139"/>
      <c r="FH99" s="139"/>
      <c r="FI99" s="139"/>
      <c r="FJ99" s="139"/>
      <c r="FK99" s="139"/>
      <c r="FL99" s="139"/>
      <c r="FM99" s="139"/>
      <c r="FN99" s="139"/>
      <c r="FO99" s="139"/>
      <c r="FP99" s="139"/>
      <c r="FQ99" s="139"/>
      <c r="FR99" s="139"/>
      <c r="FS99" s="139"/>
      <c r="FT99" s="139"/>
      <c r="FU99" s="139"/>
      <c r="FV99" s="139"/>
      <c r="FW99" s="139"/>
      <c r="FX99" s="139"/>
      <c r="FY99" s="139"/>
      <c r="FZ99" s="139"/>
      <c r="GA99" s="139"/>
      <c r="GB99" s="139"/>
      <c r="GC99" s="139"/>
      <c r="GD99" s="139"/>
      <c r="GE99" s="139"/>
      <c r="GF99" s="139"/>
      <c r="GG99" s="139"/>
      <c r="GH99" s="139"/>
      <c r="GI99" s="139"/>
      <c r="GJ99" s="139"/>
      <c r="GK99" s="139"/>
      <c r="GL99" s="139"/>
      <c r="GM99" s="139"/>
      <c r="GN99" s="139"/>
      <c r="GO99" s="139"/>
      <c r="GP99" s="139"/>
      <c r="GQ99" s="139"/>
      <c r="GR99" s="139"/>
      <c r="GS99" s="139"/>
      <c r="GT99" s="139"/>
      <c r="GU99" s="139"/>
      <c r="GV99" s="139"/>
      <c r="GW99" s="139"/>
      <c r="GX99" s="139"/>
      <c r="GY99" s="139"/>
      <c r="GZ99" s="139"/>
      <c r="HA99" s="139"/>
      <c r="HB99" s="139"/>
      <c r="HC99" s="139"/>
      <c r="HD99" s="139"/>
      <c r="HE99" s="139"/>
      <c r="HF99" s="139"/>
      <c r="HG99" s="139"/>
      <c r="HH99" s="139"/>
      <c r="HI99" s="139"/>
      <c r="HJ99" s="139"/>
      <c r="HK99" s="139"/>
      <c r="HL99" s="139"/>
      <c r="HM99" s="139"/>
      <c r="HN99" s="139"/>
      <c r="HO99" s="139"/>
      <c r="HP99" s="139"/>
      <c r="HQ99" s="139"/>
      <c r="HR99" s="139"/>
      <c r="HS99" s="139"/>
      <c r="HT99" s="139"/>
      <c r="HU99" s="139"/>
      <c r="HV99" s="139"/>
      <c r="HW99" s="139"/>
      <c r="HX99" s="139"/>
      <c r="HY99" s="139"/>
      <c r="HZ99" s="139"/>
      <c r="IA99" s="139"/>
      <c r="IB99" s="139"/>
      <c r="IC99" s="139"/>
      <c r="ID99" s="139"/>
      <c r="IE99" s="139"/>
      <c r="IF99" s="139"/>
      <c r="IG99" s="139"/>
      <c r="IH99" s="139"/>
      <c r="II99" s="139"/>
      <c r="IJ99" s="139"/>
      <c r="IK99" s="139"/>
      <c r="IL99" s="139"/>
      <c r="IM99" s="139"/>
      <c r="IN99" s="139"/>
      <c r="IO99" s="139"/>
      <c r="IP99" s="139"/>
      <c r="IQ99" s="139"/>
      <c r="IR99" s="139"/>
      <c r="IS99" s="139"/>
      <c r="IT99" s="139"/>
    </row>
    <row r="100" spans="1:254" ht="12" customHeight="1" x14ac:dyDescent="0.25">
      <c r="A100" s="144"/>
      <c r="B100" s="144"/>
      <c r="C100" s="144"/>
      <c r="D100" s="144"/>
      <c r="E100" s="144"/>
      <c r="F100" s="144"/>
      <c r="G100" s="144"/>
      <c r="H100" s="144"/>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c r="CN100" s="139"/>
      <c r="CO100" s="139"/>
      <c r="CP100" s="139"/>
      <c r="CQ100" s="139"/>
      <c r="CR100" s="139"/>
      <c r="CS100" s="139"/>
      <c r="CT100" s="139"/>
      <c r="CU100" s="139"/>
      <c r="CV100" s="139"/>
      <c r="CW100" s="139"/>
      <c r="CX100" s="139"/>
      <c r="CY100" s="139"/>
      <c r="CZ100" s="139"/>
      <c r="DA100" s="139"/>
      <c r="DB100" s="139"/>
      <c r="DC100" s="139"/>
      <c r="DD100" s="139"/>
      <c r="DE100" s="139"/>
      <c r="DF100" s="139"/>
      <c r="DG100" s="139"/>
      <c r="DH100" s="139"/>
      <c r="DI100" s="139"/>
      <c r="DJ100" s="139"/>
      <c r="DK100" s="139"/>
      <c r="DL100" s="139"/>
      <c r="DM100" s="139"/>
      <c r="DN100" s="139"/>
      <c r="DO100" s="139"/>
      <c r="DP100" s="139"/>
      <c r="DQ100" s="139"/>
      <c r="DR100" s="139"/>
      <c r="DS100" s="139"/>
      <c r="DT100" s="139"/>
      <c r="DU100" s="139"/>
      <c r="DV100" s="139"/>
      <c r="DW100" s="139"/>
      <c r="DX100" s="139"/>
      <c r="DY100" s="139"/>
      <c r="DZ100" s="139"/>
      <c r="EA100" s="139"/>
      <c r="EB100" s="139"/>
      <c r="EC100" s="139"/>
      <c r="ED100" s="139"/>
      <c r="EE100" s="139"/>
      <c r="EF100" s="139"/>
      <c r="EG100" s="139"/>
      <c r="EH100" s="139"/>
      <c r="EI100" s="139"/>
      <c r="EJ100" s="139"/>
      <c r="EK100" s="139"/>
      <c r="EL100" s="139"/>
      <c r="EM100" s="139"/>
      <c r="EN100" s="139"/>
      <c r="EO100" s="139"/>
      <c r="EP100" s="139"/>
      <c r="EQ100" s="139"/>
      <c r="ER100" s="139"/>
      <c r="ES100" s="139"/>
      <c r="ET100" s="139"/>
      <c r="EU100" s="139"/>
      <c r="EV100" s="139"/>
      <c r="EW100" s="139"/>
      <c r="EX100" s="139"/>
      <c r="EY100" s="139"/>
      <c r="EZ100" s="139"/>
      <c r="FA100" s="139"/>
      <c r="FB100" s="139"/>
      <c r="FC100" s="139"/>
      <c r="FD100" s="139"/>
      <c r="FE100" s="139"/>
      <c r="FF100" s="139"/>
      <c r="FG100" s="139"/>
      <c r="FH100" s="139"/>
      <c r="FI100" s="139"/>
      <c r="FJ100" s="139"/>
      <c r="FK100" s="139"/>
      <c r="FL100" s="139"/>
      <c r="FM100" s="139"/>
      <c r="FN100" s="139"/>
      <c r="FO100" s="139"/>
      <c r="FP100" s="139"/>
      <c r="FQ100" s="139"/>
      <c r="FR100" s="139"/>
      <c r="FS100" s="139"/>
      <c r="FT100" s="139"/>
      <c r="FU100" s="139"/>
      <c r="FV100" s="139"/>
      <c r="FW100" s="139"/>
      <c r="FX100" s="139"/>
      <c r="FY100" s="139"/>
      <c r="FZ100" s="139"/>
      <c r="GA100" s="139"/>
      <c r="GB100" s="139"/>
      <c r="GC100" s="139"/>
      <c r="GD100" s="139"/>
      <c r="GE100" s="139"/>
      <c r="GF100" s="139"/>
      <c r="GG100" s="139"/>
      <c r="GH100" s="139"/>
      <c r="GI100" s="139"/>
      <c r="GJ100" s="139"/>
      <c r="GK100" s="139"/>
      <c r="GL100" s="139"/>
      <c r="GM100" s="139"/>
      <c r="GN100" s="139"/>
      <c r="GO100" s="139"/>
      <c r="GP100" s="139"/>
      <c r="GQ100" s="139"/>
      <c r="GR100" s="139"/>
      <c r="GS100" s="139"/>
      <c r="GT100" s="139"/>
      <c r="GU100" s="139"/>
      <c r="GV100" s="139"/>
      <c r="GW100" s="139"/>
      <c r="GX100" s="139"/>
      <c r="GY100" s="139"/>
      <c r="GZ100" s="139"/>
      <c r="HA100" s="139"/>
      <c r="HB100" s="139"/>
      <c r="HC100" s="139"/>
      <c r="HD100" s="139"/>
      <c r="HE100" s="139"/>
      <c r="HF100" s="139"/>
      <c r="HG100" s="139"/>
      <c r="HH100" s="139"/>
      <c r="HI100" s="139"/>
      <c r="HJ100" s="139"/>
      <c r="HK100" s="139"/>
      <c r="HL100" s="139"/>
      <c r="HM100" s="139"/>
      <c r="HN100" s="139"/>
      <c r="HO100" s="139"/>
      <c r="HP100" s="139"/>
      <c r="HQ100" s="139"/>
      <c r="HR100" s="139"/>
      <c r="HS100" s="139"/>
      <c r="HT100" s="139"/>
      <c r="HU100" s="139"/>
      <c r="HV100" s="139"/>
      <c r="HW100" s="139"/>
      <c r="HX100" s="139"/>
      <c r="HY100" s="139"/>
      <c r="HZ100" s="139"/>
      <c r="IA100" s="139"/>
      <c r="IB100" s="139"/>
      <c r="IC100" s="139"/>
      <c r="ID100" s="139"/>
      <c r="IE100" s="139"/>
      <c r="IF100" s="139"/>
      <c r="IG100" s="139"/>
      <c r="IH100" s="139"/>
      <c r="II100" s="139"/>
      <c r="IJ100" s="139"/>
      <c r="IK100" s="139"/>
      <c r="IL100" s="139"/>
      <c r="IM100" s="139"/>
      <c r="IN100" s="139"/>
      <c r="IO100" s="139"/>
      <c r="IP100" s="139"/>
      <c r="IQ100" s="139"/>
      <c r="IR100" s="139"/>
      <c r="IS100" s="139"/>
      <c r="IT100" s="139"/>
    </row>
    <row r="101" spans="1:254" ht="18.600000000000001" customHeight="1" x14ac:dyDescent="0.25">
      <c r="A101" s="492" t="s">
        <v>334</v>
      </c>
      <c r="B101" s="492"/>
      <c r="C101" s="492"/>
      <c r="D101" s="492"/>
      <c r="E101" s="492"/>
      <c r="F101" s="492"/>
      <c r="G101" s="492"/>
      <c r="H101" s="492"/>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c r="CN101" s="139"/>
      <c r="CO101" s="139"/>
      <c r="CP101" s="139"/>
      <c r="CQ101" s="139"/>
      <c r="CR101" s="139"/>
      <c r="CS101" s="139"/>
      <c r="CT101" s="139"/>
      <c r="CU101" s="139"/>
      <c r="CV101" s="139"/>
      <c r="CW101" s="139"/>
      <c r="CX101" s="139"/>
      <c r="CY101" s="139"/>
      <c r="CZ101" s="139"/>
      <c r="DA101" s="139"/>
      <c r="DB101" s="139"/>
      <c r="DC101" s="139"/>
      <c r="DD101" s="139"/>
      <c r="DE101" s="139"/>
      <c r="DF101" s="139"/>
      <c r="DG101" s="139"/>
      <c r="DH101" s="139"/>
      <c r="DI101" s="139"/>
      <c r="DJ101" s="139"/>
      <c r="DK101" s="139"/>
      <c r="DL101" s="139"/>
      <c r="DM101" s="139"/>
      <c r="DN101" s="139"/>
      <c r="DO101" s="139"/>
      <c r="DP101" s="139"/>
      <c r="DQ101" s="139"/>
      <c r="DR101" s="139"/>
      <c r="DS101" s="139"/>
      <c r="DT101" s="139"/>
      <c r="DU101" s="139"/>
      <c r="DV101" s="139"/>
      <c r="DW101" s="139"/>
      <c r="DX101" s="139"/>
      <c r="DY101" s="139"/>
      <c r="DZ101" s="139"/>
      <c r="EA101" s="139"/>
      <c r="EB101" s="139"/>
      <c r="EC101" s="139"/>
      <c r="ED101" s="139"/>
      <c r="EE101" s="139"/>
      <c r="EF101" s="139"/>
      <c r="EG101" s="139"/>
      <c r="EH101" s="139"/>
      <c r="EI101" s="139"/>
      <c r="EJ101" s="139"/>
      <c r="EK101" s="139"/>
      <c r="EL101" s="139"/>
      <c r="EM101" s="139"/>
      <c r="EN101" s="139"/>
      <c r="EO101" s="139"/>
      <c r="EP101" s="139"/>
      <c r="EQ101" s="139"/>
      <c r="ER101" s="139"/>
      <c r="ES101" s="139"/>
      <c r="ET101" s="139"/>
      <c r="EU101" s="139"/>
      <c r="EV101" s="139"/>
      <c r="EW101" s="139"/>
      <c r="EX101" s="139"/>
      <c r="EY101" s="139"/>
      <c r="EZ101" s="139"/>
      <c r="FA101" s="139"/>
      <c r="FB101" s="139"/>
      <c r="FC101" s="139"/>
      <c r="FD101" s="139"/>
      <c r="FE101" s="139"/>
      <c r="FF101" s="139"/>
      <c r="FG101" s="139"/>
      <c r="FH101" s="139"/>
      <c r="FI101" s="139"/>
      <c r="FJ101" s="139"/>
      <c r="FK101" s="139"/>
      <c r="FL101" s="139"/>
      <c r="FM101" s="139"/>
      <c r="FN101" s="139"/>
      <c r="FO101" s="139"/>
      <c r="FP101" s="139"/>
      <c r="FQ101" s="139"/>
      <c r="FR101" s="139"/>
      <c r="FS101" s="139"/>
      <c r="FT101" s="139"/>
      <c r="FU101" s="139"/>
      <c r="FV101" s="139"/>
      <c r="FW101" s="139"/>
      <c r="FX101" s="139"/>
      <c r="FY101" s="139"/>
      <c r="FZ101" s="139"/>
      <c r="GA101" s="139"/>
      <c r="GB101" s="139"/>
      <c r="GC101" s="139"/>
      <c r="GD101" s="139"/>
      <c r="GE101" s="139"/>
      <c r="GF101" s="139"/>
      <c r="GG101" s="139"/>
      <c r="GH101" s="139"/>
      <c r="GI101" s="139"/>
      <c r="GJ101" s="139"/>
      <c r="GK101" s="139"/>
      <c r="GL101" s="139"/>
      <c r="GM101" s="139"/>
      <c r="GN101" s="139"/>
      <c r="GO101" s="139"/>
      <c r="GP101" s="139"/>
      <c r="GQ101" s="139"/>
      <c r="GR101" s="139"/>
      <c r="GS101" s="139"/>
      <c r="GT101" s="139"/>
      <c r="GU101" s="139"/>
      <c r="GV101" s="139"/>
      <c r="GW101" s="139"/>
      <c r="GX101" s="139"/>
      <c r="GY101" s="139"/>
      <c r="GZ101" s="139"/>
      <c r="HA101" s="139"/>
      <c r="HB101" s="139"/>
      <c r="HC101" s="139"/>
      <c r="HD101" s="139"/>
      <c r="HE101" s="139"/>
      <c r="HF101" s="139"/>
      <c r="HG101" s="139"/>
      <c r="HH101" s="139"/>
      <c r="HI101" s="139"/>
      <c r="HJ101" s="139"/>
      <c r="HK101" s="139"/>
      <c r="HL101" s="139"/>
      <c r="HM101" s="139"/>
      <c r="HN101" s="139"/>
      <c r="HO101" s="139"/>
      <c r="HP101" s="139"/>
      <c r="HQ101" s="139"/>
      <c r="HR101" s="139"/>
      <c r="HS101" s="139"/>
      <c r="HT101" s="139"/>
      <c r="HU101" s="139"/>
      <c r="HV101" s="139"/>
      <c r="HW101" s="139"/>
      <c r="HX101" s="139"/>
      <c r="HY101" s="139"/>
      <c r="HZ101" s="139"/>
      <c r="IA101" s="139"/>
      <c r="IB101" s="139"/>
      <c r="IC101" s="139"/>
      <c r="ID101" s="139"/>
      <c r="IE101" s="139"/>
      <c r="IF101" s="139"/>
      <c r="IG101" s="139"/>
      <c r="IH101" s="139"/>
      <c r="II101" s="139"/>
      <c r="IJ101" s="139"/>
      <c r="IK101" s="139"/>
      <c r="IL101" s="139"/>
      <c r="IM101" s="139"/>
      <c r="IN101" s="139"/>
      <c r="IO101" s="139"/>
      <c r="IP101" s="139"/>
      <c r="IQ101" s="139"/>
      <c r="IR101" s="139"/>
      <c r="IS101" s="139"/>
      <c r="IT101" s="139"/>
    </row>
    <row r="102" spans="1:254" ht="16.2" customHeight="1" x14ac:dyDescent="0.25">
      <c r="A102" s="486" t="s">
        <v>335</v>
      </c>
      <c r="B102" s="486"/>
      <c r="C102" s="486"/>
      <c r="D102" s="486"/>
      <c r="E102" s="486"/>
      <c r="F102" s="486"/>
      <c r="G102" s="486"/>
      <c r="H102" s="144"/>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c r="CN102" s="139"/>
      <c r="CO102" s="139"/>
      <c r="CP102" s="139"/>
      <c r="CQ102" s="139"/>
      <c r="CR102" s="139"/>
      <c r="CS102" s="139"/>
      <c r="CT102" s="139"/>
      <c r="CU102" s="139"/>
      <c r="CV102" s="139"/>
      <c r="CW102" s="139"/>
      <c r="CX102" s="139"/>
      <c r="CY102" s="139"/>
      <c r="CZ102" s="139"/>
      <c r="DA102" s="139"/>
      <c r="DB102" s="139"/>
      <c r="DC102" s="139"/>
      <c r="DD102" s="139"/>
      <c r="DE102" s="139"/>
      <c r="DF102" s="139"/>
      <c r="DG102" s="139"/>
      <c r="DH102" s="139"/>
      <c r="DI102" s="139"/>
      <c r="DJ102" s="139"/>
      <c r="DK102" s="139"/>
      <c r="DL102" s="139"/>
      <c r="DM102" s="139"/>
      <c r="DN102" s="139"/>
      <c r="DO102" s="139"/>
      <c r="DP102" s="139"/>
      <c r="DQ102" s="139"/>
      <c r="DR102" s="139"/>
      <c r="DS102" s="139"/>
      <c r="DT102" s="139"/>
      <c r="DU102" s="139"/>
      <c r="DV102" s="139"/>
      <c r="DW102" s="139"/>
      <c r="DX102" s="139"/>
      <c r="DY102" s="139"/>
      <c r="DZ102" s="139"/>
      <c r="EA102" s="139"/>
      <c r="EB102" s="139"/>
      <c r="EC102" s="139"/>
      <c r="ED102" s="139"/>
      <c r="EE102" s="139"/>
      <c r="EF102" s="139"/>
      <c r="EG102" s="139"/>
      <c r="EH102" s="139"/>
      <c r="EI102" s="139"/>
      <c r="EJ102" s="139"/>
      <c r="EK102" s="139"/>
      <c r="EL102" s="139"/>
      <c r="EM102" s="139"/>
      <c r="EN102" s="139"/>
      <c r="EO102" s="139"/>
      <c r="EP102" s="139"/>
      <c r="EQ102" s="139"/>
      <c r="ER102" s="139"/>
      <c r="ES102" s="139"/>
      <c r="ET102" s="139"/>
      <c r="EU102" s="139"/>
      <c r="EV102" s="139"/>
      <c r="EW102" s="139"/>
      <c r="EX102" s="139"/>
      <c r="EY102" s="139"/>
      <c r="EZ102" s="139"/>
      <c r="FA102" s="139"/>
      <c r="FB102" s="139"/>
      <c r="FC102" s="139"/>
      <c r="FD102" s="139"/>
      <c r="FE102" s="139"/>
      <c r="FF102" s="139"/>
      <c r="FG102" s="139"/>
      <c r="FH102" s="139"/>
      <c r="FI102" s="139"/>
      <c r="FJ102" s="139"/>
      <c r="FK102" s="139"/>
      <c r="FL102" s="139"/>
      <c r="FM102" s="139"/>
      <c r="FN102" s="139"/>
      <c r="FO102" s="139"/>
      <c r="FP102" s="139"/>
      <c r="FQ102" s="139"/>
      <c r="FR102" s="139"/>
      <c r="FS102" s="139"/>
      <c r="FT102" s="139"/>
      <c r="FU102" s="139"/>
      <c r="FV102" s="139"/>
      <c r="FW102" s="139"/>
      <c r="FX102" s="139"/>
      <c r="FY102" s="139"/>
      <c r="FZ102" s="139"/>
      <c r="GA102" s="139"/>
      <c r="GB102" s="139"/>
      <c r="GC102" s="139"/>
      <c r="GD102" s="139"/>
      <c r="GE102" s="139"/>
      <c r="GF102" s="139"/>
      <c r="GG102" s="139"/>
      <c r="GH102" s="139"/>
      <c r="GI102" s="139"/>
      <c r="GJ102" s="139"/>
      <c r="GK102" s="139"/>
      <c r="GL102" s="139"/>
      <c r="GM102" s="139"/>
      <c r="GN102" s="139"/>
      <c r="GO102" s="139"/>
      <c r="GP102" s="139"/>
      <c r="GQ102" s="139"/>
      <c r="GR102" s="139"/>
      <c r="GS102" s="139"/>
      <c r="GT102" s="139"/>
      <c r="GU102" s="139"/>
      <c r="GV102" s="139"/>
      <c r="GW102" s="139"/>
      <c r="GX102" s="139"/>
      <c r="GY102" s="139"/>
      <c r="GZ102" s="139"/>
      <c r="HA102" s="139"/>
      <c r="HB102" s="139"/>
      <c r="HC102" s="139"/>
      <c r="HD102" s="139"/>
      <c r="HE102" s="139"/>
      <c r="HF102" s="139"/>
      <c r="HG102" s="139"/>
      <c r="HH102" s="139"/>
      <c r="HI102" s="139"/>
      <c r="HJ102" s="139"/>
      <c r="HK102" s="139"/>
      <c r="HL102" s="139"/>
      <c r="HM102" s="139"/>
      <c r="HN102" s="139"/>
      <c r="HO102" s="139"/>
      <c r="HP102" s="139"/>
      <c r="HQ102" s="139"/>
      <c r="HR102" s="139"/>
      <c r="HS102" s="139"/>
      <c r="HT102" s="139"/>
      <c r="HU102" s="139"/>
      <c r="HV102" s="139"/>
      <c r="HW102" s="139"/>
      <c r="HX102" s="139"/>
      <c r="HY102" s="139"/>
      <c r="HZ102" s="139"/>
      <c r="IA102" s="139"/>
      <c r="IB102" s="139"/>
      <c r="IC102" s="139"/>
      <c r="ID102" s="139"/>
      <c r="IE102" s="139"/>
      <c r="IF102" s="139"/>
      <c r="IG102" s="139"/>
      <c r="IH102" s="139"/>
      <c r="II102" s="139"/>
      <c r="IJ102" s="139"/>
      <c r="IK102" s="139"/>
      <c r="IL102" s="139"/>
      <c r="IM102" s="139"/>
      <c r="IN102" s="139"/>
      <c r="IO102" s="139"/>
      <c r="IP102" s="139"/>
      <c r="IQ102" s="139"/>
      <c r="IR102" s="139"/>
      <c r="IS102" s="139"/>
      <c r="IT102" s="139"/>
    </row>
    <row r="103" spans="1:254" ht="7.95" customHeight="1" x14ac:dyDescent="0.25">
      <c r="A103" s="7"/>
      <c r="C103" s="85"/>
      <c r="D103" s="85"/>
      <c r="E103" s="85"/>
      <c r="F103" s="85"/>
      <c r="G103" s="85"/>
      <c r="H103" s="92"/>
    </row>
    <row r="104" spans="1:254" ht="19.2" customHeight="1" x14ac:dyDescent="0.25">
      <c r="A104" s="22" t="s">
        <v>676</v>
      </c>
      <c r="C104" s="85"/>
      <c r="D104" s="85"/>
      <c r="E104" s="85"/>
      <c r="F104" s="85"/>
      <c r="G104" s="85"/>
      <c r="H104" s="92"/>
    </row>
    <row r="105" spans="1:254" ht="10.199999999999999" customHeight="1" x14ac:dyDescent="0.25">
      <c r="A105" s="7"/>
      <c r="C105" s="85"/>
      <c r="D105" s="85"/>
      <c r="E105" s="85"/>
      <c r="F105" s="85"/>
      <c r="G105" s="85"/>
      <c r="H105" s="92"/>
    </row>
    <row r="106" spans="1:254" ht="24" customHeight="1" x14ac:dyDescent="0.25">
      <c r="A106" s="7"/>
      <c r="C106" t="s">
        <v>617</v>
      </c>
      <c r="G106" s="85"/>
      <c r="H106" s="92"/>
    </row>
    <row r="107" spans="1:254" ht="12" customHeight="1" x14ac:dyDescent="0.25">
      <c r="A107" s="7"/>
      <c r="C107" s="85"/>
      <c r="D107" s="85"/>
      <c r="E107" s="85"/>
      <c r="F107" s="85"/>
      <c r="G107" s="85"/>
      <c r="H107" s="92"/>
    </row>
    <row r="108" spans="1:254" ht="19.95" customHeight="1" x14ac:dyDescent="0.25">
      <c r="A108" s="7"/>
      <c r="C108" t="s">
        <v>616</v>
      </c>
      <c r="G108" s="85"/>
      <c r="H108" s="92"/>
    </row>
    <row r="109" spans="1:254" s="81" customFormat="1" ht="10.199999999999999" customHeight="1" x14ac:dyDescent="0.25">
      <c r="A109"/>
      <c r="B109"/>
      <c r="G109"/>
      <c r="H109" s="7"/>
      <c r="K109"/>
      <c r="L109"/>
      <c r="M109"/>
      <c r="N109"/>
      <c r="O109"/>
      <c r="P109"/>
      <c r="Q109"/>
      <c r="R109"/>
    </row>
    <row r="110" spans="1:254" s="81" customFormat="1" x14ac:dyDescent="0.25">
      <c r="A110" t="str">
        <f>vadibas!A91</f>
        <v>2024.gada 16.februārī</v>
      </c>
      <c r="B110"/>
      <c r="C110"/>
      <c r="D110"/>
      <c r="E110"/>
      <c r="F110"/>
      <c r="G110"/>
      <c r="H110" s="7"/>
      <c r="K110"/>
      <c r="L110"/>
      <c r="M110"/>
      <c r="N110"/>
      <c r="O110"/>
      <c r="P110"/>
      <c r="Q110"/>
      <c r="R110"/>
    </row>
    <row r="111" spans="1:254" s="81" customFormat="1" x14ac:dyDescent="0.25">
      <c r="A111"/>
      <c r="B111"/>
      <c r="C111"/>
      <c r="D111"/>
      <c r="E111"/>
      <c r="F111"/>
      <c r="G111"/>
      <c r="H111" s="7"/>
      <c r="K111"/>
      <c r="L111"/>
      <c r="M111"/>
      <c r="N111"/>
      <c r="O111"/>
      <c r="P111"/>
      <c r="Q111"/>
      <c r="R111"/>
    </row>
    <row r="117" spans="1:18" s="81" customFormat="1" x14ac:dyDescent="0.25">
      <c r="A117"/>
      <c r="B117"/>
      <c r="C117"/>
      <c r="D117"/>
      <c r="E117"/>
      <c r="F117"/>
      <c r="G117"/>
      <c r="H117" s="7"/>
      <c r="K117"/>
      <c r="L117"/>
      <c r="M117"/>
      <c r="N117"/>
      <c r="O117"/>
      <c r="P117"/>
      <c r="Q117"/>
      <c r="R117"/>
    </row>
  </sheetData>
  <mergeCells count="116">
    <mergeCell ref="A5:C5"/>
    <mergeCell ref="A6:C6"/>
    <mergeCell ref="A7:C7"/>
    <mergeCell ref="A8:C8"/>
    <mergeCell ref="A16:C16"/>
    <mergeCell ref="A10:C10"/>
    <mergeCell ref="A9:C9"/>
    <mergeCell ref="G59:N59"/>
    <mergeCell ref="A99:H99"/>
    <mergeCell ref="A97:H97"/>
    <mergeCell ref="A98:H98"/>
    <mergeCell ref="A95:H95"/>
    <mergeCell ref="A96:H96"/>
    <mergeCell ref="A90:H90"/>
    <mergeCell ref="A91:H91"/>
    <mergeCell ref="A92:H92"/>
    <mergeCell ref="A93:H93"/>
    <mergeCell ref="A94:H94"/>
    <mergeCell ref="A11:C11"/>
    <mergeCell ref="A12:C12"/>
    <mergeCell ref="A13:C13"/>
    <mergeCell ref="A54:H54"/>
    <mergeCell ref="A51:H51"/>
    <mergeCell ref="A14:C14"/>
    <mergeCell ref="A15:C15"/>
    <mergeCell ref="A59:F59"/>
    <mergeCell ref="A38:F38"/>
    <mergeCell ref="BC59:BJ59"/>
    <mergeCell ref="FC59:FJ59"/>
    <mergeCell ref="CI59:CP59"/>
    <mergeCell ref="CQ59:CX59"/>
    <mergeCell ref="O59:V59"/>
    <mergeCell ref="IE59:IL59"/>
    <mergeCell ref="W59:AD59"/>
    <mergeCell ref="FS59:FZ59"/>
    <mergeCell ref="BK59:BR59"/>
    <mergeCell ref="DW59:ED59"/>
    <mergeCell ref="EE59:EL59"/>
    <mergeCell ref="EM59:ET59"/>
    <mergeCell ref="DG59:DN59"/>
    <mergeCell ref="DO59:DV59"/>
    <mergeCell ref="CA59:CH59"/>
    <mergeCell ref="CY59:DF59"/>
    <mergeCell ref="AU59:BB59"/>
    <mergeCell ref="FK59:FR59"/>
    <mergeCell ref="EU59:FB59"/>
    <mergeCell ref="AM59:AT59"/>
    <mergeCell ref="BS59:BZ59"/>
    <mergeCell ref="AE59:AL59"/>
    <mergeCell ref="EM60:ET60"/>
    <mergeCell ref="CQ60:CX60"/>
    <mergeCell ref="CY60:DF60"/>
    <mergeCell ref="EE60:EL60"/>
    <mergeCell ref="FS60:FZ60"/>
    <mergeCell ref="DG60:DN60"/>
    <mergeCell ref="DO60:DV60"/>
    <mergeCell ref="DW60:ED60"/>
    <mergeCell ref="FC60:FJ60"/>
    <mergeCell ref="EU60:FB60"/>
    <mergeCell ref="FK60:FR60"/>
    <mergeCell ref="CA60:CH60"/>
    <mergeCell ref="CI60:CP60"/>
    <mergeCell ref="IM60:IT60"/>
    <mergeCell ref="GA60:GH60"/>
    <mergeCell ref="GI60:GP60"/>
    <mergeCell ref="GQ60:GX60"/>
    <mergeCell ref="GY60:HF60"/>
    <mergeCell ref="HG60:HN60"/>
    <mergeCell ref="HO60:HV60"/>
    <mergeCell ref="IE60:IL60"/>
    <mergeCell ref="IM59:IT59"/>
    <mergeCell ref="GI59:GP59"/>
    <mergeCell ref="GQ59:GX59"/>
    <mergeCell ref="GY59:HF59"/>
    <mergeCell ref="HG59:HN59"/>
    <mergeCell ref="HW59:ID59"/>
    <mergeCell ref="HW60:ID60"/>
    <mergeCell ref="HO59:HV59"/>
    <mergeCell ref="GA59:GH59"/>
    <mergeCell ref="A64:E64"/>
    <mergeCell ref="AU60:BB60"/>
    <mergeCell ref="BK60:BR60"/>
    <mergeCell ref="BS60:BZ60"/>
    <mergeCell ref="A66:H66"/>
    <mergeCell ref="A78:E78"/>
    <mergeCell ref="A72:G72"/>
    <mergeCell ref="AM60:AT60"/>
    <mergeCell ref="O60:V60"/>
    <mergeCell ref="W60:AD60"/>
    <mergeCell ref="AE60:AL60"/>
    <mergeCell ref="A62:C62"/>
    <mergeCell ref="BC60:BJ60"/>
    <mergeCell ref="A61:C61"/>
    <mergeCell ref="A60:H60"/>
    <mergeCell ref="A63:E63"/>
    <mergeCell ref="A102:G102"/>
    <mergeCell ref="A67:C67"/>
    <mergeCell ref="A68:E68"/>
    <mergeCell ref="A69:H69"/>
    <mergeCell ref="A76:H76"/>
    <mergeCell ref="A77:F77"/>
    <mergeCell ref="A70:H70"/>
    <mergeCell ref="A71:H71"/>
    <mergeCell ref="A101:H101"/>
    <mergeCell ref="A73:H73"/>
    <mergeCell ref="A74:G74"/>
    <mergeCell ref="A75:H75"/>
    <mergeCell ref="A79:G79"/>
    <mergeCell ref="A81:H81"/>
    <mergeCell ref="A82:H82"/>
    <mergeCell ref="A83:H83"/>
    <mergeCell ref="A84:H84"/>
    <mergeCell ref="A85:H85"/>
    <mergeCell ref="A86:H86"/>
    <mergeCell ref="A88:H88"/>
    <mergeCell ref="A89:H89"/>
  </mergeCells>
  <phoneticPr fontId="0" type="noConversion"/>
  <conditionalFormatting sqref="J26">
    <cfRule type="cellIs" dxfId="0" priority="1" stopIfTrue="1" operator="notEqual">
      <formula>#REF!</formula>
    </cfRule>
  </conditionalFormatting>
  <pageMargins left="0.74803149606299213" right="0.74803149606299213" top="1.1811023622047245" bottom="0.78740157480314965" header="0.31496062992125984" footer="0.31496062992125984"/>
  <pageSetup paperSize="9" scale="93" firstPageNumber="14"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rowBreaks count="1" manualBreakCount="1">
    <brk id="51"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92"/>
  <sheetViews>
    <sheetView view="pageBreakPreview" topLeftCell="A72" zoomScaleNormal="100" zoomScaleSheetLayoutView="100" workbookViewId="0">
      <selection activeCell="S93" sqref="S93"/>
    </sheetView>
  </sheetViews>
  <sheetFormatPr defaultColWidth="9.109375" defaultRowHeight="13.8" x14ac:dyDescent="0.25"/>
  <cols>
    <col min="1" max="2" width="9.109375" style="18"/>
    <col min="3" max="3" width="10.5546875" style="18" customWidth="1"/>
    <col min="4" max="4" width="11.44140625" style="18" customWidth="1"/>
    <col min="5" max="6" width="12.109375" style="18" bestFit="1" customWidth="1"/>
    <col min="7" max="7" width="10.33203125" style="18" bestFit="1" customWidth="1"/>
    <col min="8" max="8" width="11.44140625" style="18" customWidth="1"/>
    <col min="9" max="16384" width="9.109375" style="18"/>
  </cols>
  <sheetData>
    <row r="1" spans="1:13" x14ac:dyDescent="0.25">
      <c r="A1" s="631" t="s">
        <v>232</v>
      </c>
      <c r="B1" s="631"/>
      <c r="C1" s="631"/>
      <c r="D1" s="631"/>
      <c r="E1" s="631"/>
      <c r="F1" s="631"/>
      <c r="G1" s="631"/>
      <c r="H1" s="631"/>
    </row>
    <row r="3" spans="1:13" x14ac:dyDescent="0.25">
      <c r="A3" s="15" t="s">
        <v>233</v>
      </c>
    </row>
    <row r="4" spans="1:13" ht="28.5" customHeight="1" x14ac:dyDescent="0.25">
      <c r="A4" s="630" t="s">
        <v>234</v>
      </c>
      <c r="B4" s="630"/>
      <c r="C4" s="630"/>
      <c r="D4" s="630"/>
      <c r="E4" s="630"/>
      <c r="F4" s="630"/>
      <c r="G4" s="630"/>
      <c r="H4" s="630"/>
    </row>
    <row r="5" spans="1:13" x14ac:dyDescent="0.25">
      <c r="C5" s="18" t="s">
        <v>235</v>
      </c>
      <c r="D5" s="18">
        <v>3811</v>
      </c>
    </row>
    <row r="7" spans="1:13" x14ac:dyDescent="0.25">
      <c r="A7" s="15" t="s">
        <v>236</v>
      </c>
      <c r="F7" s="15"/>
      <c r="M7" s="137"/>
    </row>
    <row r="8" spans="1:13" ht="61.5" customHeight="1" x14ac:dyDescent="0.25">
      <c r="A8" s="632" t="s">
        <v>717</v>
      </c>
      <c r="B8" s="632"/>
      <c r="C8" s="632"/>
      <c r="D8" s="632"/>
      <c r="E8" s="632"/>
      <c r="F8" s="632"/>
      <c r="G8" s="632"/>
      <c r="H8" s="632"/>
      <c r="I8" s="340"/>
      <c r="J8" s="341"/>
      <c r="K8" s="341"/>
      <c r="L8" s="341"/>
    </row>
    <row r="9" spans="1:13" x14ac:dyDescent="0.25">
      <c r="A9" s="308"/>
      <c r="B9" s="308"/>
      <c r="C9" s="308"/>
      <c r="D9" s="308"/>
      <c r="E9" s="308"/>
      <c r="F9" s="308"/>
      <c r="G9" s="308"/>
      <c r="H9" s="308"/>
    </row>
    <row r="10" spans="1:13" x14ac:dyDescent="0.25">
      <c r="A10" s="630" t="s">
        <v>237</v>
      </c>
      <c r="B10" s="630"/>
      <c r="C10" s="630"/>
      <c r="D10" s="630"/>
      <c r="E10" s="630"/>
      <c r="F10" s="630"/>
      <c r="G10" s="630"/>
      <c r="H10" s="630"/>
    </row>
    <row r="11" spans="1:13" x14ac:dyDescent="0.25">
      <c r="E11" s="20">
        <v>2023</v>
      </c>
      <c r="F11" s="20">
        <v>2022</v>
      </c>
      <c r="G11" s="18" t="s">
        <v>238</v>
      </c>
      <c r="H11" s="18" t="s">
        <v>238</v>
      </c>
    </row>
    <row r="12" spans="1:13" x14ac:dyDescent="0.25">
      <c r="G12" s="20" t="s">
        <v>477</v>
      </c>
      <c r="H12" s="20" t="s">
        <v>239</v>
      </c>
    </row>
    <row r="13" spans="1:13" x14ac:dyDescent="0.25">
      <c r="A13" s="18" t="s">
        <v>423</v>
      </c>
      <c r="E13" s="309">
        <f>'P vai Z aprekins'!G8</f>
        <v>6751891</v>
      </c>
      <c r="F13" s="309">
        <f>'P vai Z aprekins'!I8</f>
        <v>5219954</v>
      </c>
      <c r="G13" s="309">
        <f>E13-F13</f>
        <v>1531937</v>
      </c>
      <c r="H13" s="310">
        <f>E13*100/F13-100</f>
        <v>29.347710726952755</v>
      </c>
    </row>
    <row r="14" spans="1:13" x14ac:dyDescent="0.25">
      <c r="A14" s="18" t="s">
        <v>240</v>
      </c>
      <c r="E14" s="309">
        <f>'P vai Z aprekins'!G10</f>
        <v>6093534</v>
      </c>
      <c r="F14" s="309">
        <f>'P vai Z aprekins'!I10</f>
        <v>5118300</v>
      </c>
      <c r="G14" s="309">
        <f>E14-F14</f>
        <v>975234</v>
      </c>
      <c r="H14" s="310">
        <f>E14*100/F14-100</f>
        <v>19.053865541293007</v>
      </c>
    </row>
    <row r="15" spans="1:13" x14ac:dyDescent="0.25">
      <c r="A15" s="18" t="s">
        <v>241</v>
      </c>
      <c r="E15" s="309">
        <f>'P vai Z aprekins'!G21</f>
        <v>687482</v>
      </c>
      <c r="F15" s="309">
        <f>'P vai Z aprekins'!I21</f>
        <v>121871</v>
      </c>
      <c r="G15" s="309">
        <f>E15-F15</f>
        <v>565611</v>
      </c>
      <c r="H15" s="310">
        <f>E15*100/F15-100</f>
        <v>464.10630913014586</v>
      </c>
    </row>
    <row r="16" spans="1:13" x14ac:dyDescent="0.25">
      <c r="A16" s="123" t="s">
        <v>429</v>
      </c>
      <c r="E16" s="311">
        <f>'P vai Z aprekins'!G24</f>
        <v>687482</v>
      </c>
      <c r="F16" s="311">
        <f>'P vai Z aprekins'!I24</f>
        <v>96406</v>
      </c>
      <c r="G16" s="311">
        <f>E16-F16</f>
        <v>591076</v>
      </c>
      <c r="H16" s="312">
        <f>E16*100/F16-100</f>
        <v>613.11121714416117</v>
      </c>
    </row>
    <row r="18" spans="1:8" x14ac:dyDescent="0.25">
      <c r="A18" s="313" t="s">
        <v>356</v>
      </c>
    </row>
    <row r="19" spans="1:8" x14ac:dyDescent="0.25">
      <c r="D19" s="633">
        <v>45291</v>
      </c>
      <c r="E19" s="471"/>
      <c r="F19" s="633">
        <v>44926</v>
      </c>
      <c r="G19" s="471"/>
      <c r="H19" s="18" t="s">
        <v>238</v>
      </c>
    </row>
    <row r="20" spans="1:8" x14ac:dyDescent="0.25">
      <c r="A20" s="18" t="s">
        <v>544</v>
      </c>
      <c r="D20" s="20" t="s">
        <v>477</v>
      </c>
      <c r="E20" s="20" t="s">
        <v>239</v>
      </c>
      <c r="F20" s="20" t="s">
        <v>477</v>
      </c>
      <c r="G20" s="20" t="s">
        <v>239</v>
      </c>
      <c r="H20" s="20" t="s">
        <v>477</v>
      </c>
    </row>
    <row r="21" spans="1:8" x14ac:dyDescent="0.25">
      <c r="A21" s="18" t="s">
        <v>242</v>
      </c>
      <c r="D21" s="309">
        <f>aktivs!E22</f>
        <v>11144301</v>
      </c>
      <c r="E21" s="310">
        <f>D21*100/D$26</f>
        <v>87.117973107820831</v>
      </c>
      <c r="F21" s="309">
        <f>aktivs!G22</f>
        <v>4540794</v>
      </c>
      <c r="G21" s="310">
        <f>F21*100/F$26</f>
        <v>80.31019784158984</v>
      </c>
      <c r="H21" s="309">
        <f t="shared" ref="H21:H26" si="0">D21-F21</f>
        <v>6603507</v>
      </c>
    </row>
    <row r="22" spans="1:8" x14ac:dyDescent="0.25">
      <c r="A22" s="18" t="s">
        <v>243</v>
      </c>
      <c r="D22" s="309">
        <f>D23+D24+D25</f>
        <v>1647894</v>
      </c>
      <c r="E22" s="310">
        <f>D22*100/D$26</f>
        <v>12.882026892179177</v>
      </c>
      <c r="F22" s="309">
        <f>F23+F24+F25</f>
        <v>1113275</v>
      </c>
      <c r="G22" s="310">
        <f>F22*100/F$26</f>
        <v>19.689802158410163</v>
      </c>
      <c r="H22" s="309">
        <f t="shared" si="0"/>
        <v>534619</v>
      </c>
    </row>
    <row r="23" spans="1:8" x14ac:dyDescent="0.25">
      <c r="A23" s="18" t="s">
        <v>244</v>
      </c>
      <c r="D23" s="309">
        <f>aktivs!E28</f>
        <v>147712</v>
      </c>
      <c r="E23" s="310">
        <f>D23*100/D$26</f>
        <v>1.1547040988665354</v>
      </c>
      <c r="F23" s="309">
        <f>aktivs!G28</f>
        <v>152578</v>
      </c>
      <c r="G23" s="310">
        <f>F23*100/F$26</f>
        <v>2.6985521400605474</v>
      </c>
      <c r="H23" s="309">
        <f t="shared" si="0"/>
        <v>-4866</v>
      </c>
    </row>
    <row r="24" spans="1:8" x14ac:dyDescent="0.25">
      <c r="A24" s="18" t="s">
        <v>245</v>
      </c>
      <c r="D24" s="309">
        <f>aktivs!E36</f>
        <v>991758</v>
      </c>
      <c r="E24" s="310">
        <f>D24*100/D$26</f>
        <v>7.7528367883697831</v>
      </c>
      <c r="F24" s="309">
        <f>aktivs!G36</f>
        <v>642171</v>
      </c>
      <c r="G24" s="310">
        <f>F24*100/F$26</f>
        <v>11.357678868085975</v>
      </c>
      <c r="H24" s="309">
        <f t="shared" si="0"/>
        <v>349587</v>
      </c>
    </row>
    <row r="25" spans="1:8" x14ac:dyDescent="0.25">
      <c r="A25" s="18" t="s">
        <v>246</v>
      </c>
      <c r="D25" s="309">
        <f>aktivs!E37</f>
        <v>508424</v>
      </c>
      <c r="E25" s="310">
        <f>D25*100/D$26</f>
        <v>3.9744860049428579</v>
      </c>
      <c r="F25" s="309">
        <f>aktivs!G37</f>
        <v>318526</v>
      </c>
      <c r="G25" s="310">
        <f>F25*100/F$26</f>
        <v>5.6335711502636423</v>
      </c>
      <c r="H25" s="309">
        <f t="shared" si="0"/>
        <v>189898</v>
      </c>
    </row>
    <row r="26" spans="1:8" x14ac:dyDescent="0.25">
      <c r="A26" s="15" t="s">
        <v>247</v>
      </c>
      <c r="B26" s="15"/>
      <c r="C26" s="15"/>
      <c r="D26" s="311">
        <f>D21+D22</f>
        <v>12792195</v>
      </c>
      <c r="E26" s="312">
        <v>100</v>
      </c>
      <c r="F26" s="311">
        <f>F21+F22</f>
        <v>5654069</v>
      </c>
      <c r="G26" s="312">
        <v>100</v>
      </c>
      <c r="H26" s="309">
        <f t="shared" si="0"/>
        <v>7138126</v>
      </c>
    </row>
    <row r="27" spans="1:8" ht="18.75" customHeight="1" x14ac:dyDescent="0.25"/>
    <row r="28" spans="1:8" x14ac:dyDescent="0.25">
      <c r="A28" s="18" t="s">
        <v>483</v>
      </c>
    </row>
    <row r="29" spans="1:8" x14ac:dyDescent="0.25">
      <c r="A29" s="18" t="s">
        <v>248</v>
      </c>
      <c r="D29" s="309">
        <f>pasivs!E13</f>
        <v>2964725</v>
      </c>
      <c r="E29" s="310">
        <f>D29*100/D$32</f>
        <v>23.176046018685614</v>
      </c>
      <c r="F29" s="309">
        <f>pasivs!G13</f>
        <v>2277426</v>
      </c>
      <c r="G29" s="310">
        <f>F29*100/F$32</f>
        <v>40.279416469802541</v>
      </c>
      <c r="H29" s="309">
        <f>D29-F29</f>
        <v>687299</v>
      </c>
    </row>
    <row r="30" spans="1:8" x14ac:dyDescent="0.25">
      <c r="A30" s="18" t="s">
        <v>653</v>
      </c>
      <c r="D30" s="309">
        <f>pasivs!E25</f>
        <v>7405715</v>
      </c>
      <c r="E30" s="310">
        <f>D30*100/D$32</f>
        <v>57.892449263007641</v>
      </c>
      <c r="F30" s="309">
        <f>pasivs!G25</f>
        <v>2631252</v>
      </c>
      <c r="G30" s="310">
        <f>F30*100/F$32</f>
        <v>46.537316753651218</v>
      </c>
      <c r="H30" s="309">
        <f>D30-F30</f>
        <v>4774463</v>
      </c>
    </row>
    <row r="31" spans="1:8" x14ac:dyDescent="0.25">
      <c r="A31" s="18" t="s">
        <v>654</v>
      </c>
      <c r="D31" s="309">
        <f>pasivs!E33</f>
        <v>2421755</v>
      </c>
      <c r="E31" s="310">
        <f>D31*100/D$32</f>
        <v>18.931504718306748</v>
      </c>
      <c r="F31" s="309">
        <f>pasivs!G33</f>
        <v>745391</v>
      </c>
      <c r="G31" s="310">
        <f>F31*100/F$32</f>
        <v>13.183266776546237</v>
      </c>
      <c r="H31" s="309">
        <f>D31-F31</f>
        <v>1676364</v>
      </c>
    </row>
    <row r="32" spans="1:8" x14ac:dyDescent="0.25">
      <c r="A32" s="15" t="s">
        <v>249</v>
      </c>
      <c r="B32" s="15"/>
      <c r="C32" s="15"/>
      <c r="D32" s="311">
        <f>SUM(D29:D31)</f>
        <v>12792195</v>
      </c>
      <c r="E32" s="312">
        <v>100</v>
      </c>
      <c r="F32" s="311">
        <f>SUM(F29:F31)</f>
        <v>5654069</v>
      </c>
      <c r="G32" s="312">
        <v>100</v>
      </c>
      <c r="H32" s="309">
        <f>D32-F32</f>
        <v>7138126</v>
      </c>
    </row>
    <row r="33" spans="1:9" ht="23.25" customHeight="1" x14ac:dyDescent="0.25">
      <c r="A33" s="15"/>
      <c r="B33" s="15"/>
      <c r="C33" s="15"/>
      <c r="D33" s="311"/>
      <c r="E33" s="312"/>
      <c r="F33" s="311"/>
      <c r="G33" s="312"/>
      <c r="H33" s="309"/>
    </row>
    <row r="34" spans="1:9" x14ac:dyDescent="0.25">
      <c r="A34" s="18" t="s">
        <v>250</v>
      </c>
    </row>
    <row r="35" spans="1:9" x14ac:dyDescent="0.25">
      <c r="E35" s="18" t="s">
        <v>251</v>
      </c>
      <c r="F35" s="18" t="s">
        <v>252</v>
      </c>
      <c r="G35" s="18" t="s">
        <v>253</v>
      </c>
    </row>
    <row r="36" spans="1:9" x14ac:dyDescent="0.25">
      <c r="E36" s="18" t="s">
        <v>254</v>
      </c>
      <c r="F36" s="18" t="s">
        <v>254</v>
      </c>
      <c r="G36" s="18" t="s">
        <v>300</v>
      </c>
    </row>
    <row r="37" spans="1:9" x14ac:dyDescent="0.25">
      <c r="A37" s="18" t="s">
        <v>301</v>
      </c>
      <c r="E37" s="314">
        <f>(D22-D23)/D31</f>
        <v>0.61946068037435664</v>
      </c>
      <c r="F37" s="314">
        <f>(F22-F23)/F31</f>
        <v>1.2888497446306704</v>
      </c>
      <c r="G37" s="314">
        <f>E37-F37</f>
        <v>-0.66938906425631373</v>
      </c>
    </row>
    <row r="38" spans="1:9" x14ac:dyDescent="0.25">
      <c r="A38" s="18" t="s">
        <v>302</v>
      </c>
      <c r="E38" s="314">
        <f>D25/D31</f>
        <v>0.20994031188125967</v>
      </c>
      <c r="F38" s="314">
        <f>F25/F31</f>
        <v>0.42732740266517844</v>
      </c>
      <c r="G38" s="314">
        <f>E38-F38</f>
        <v>-0.21738709078391877</v>
      </c>
    </row>
    <row r="39" spans="1:9" x14ac:dyDescent="0.25">
      <c r="A39" s="18" t="s">
        <v>303</v>
      </c>
      <c r="E39" s="416">
        <f>D22/D31</f>
        <v>0.68045446380827124</v>
      </c>
      <c r="F39" s="416">
        <f>F22/F31</f>
        <v>1.4935449985309723</v>
      </c>
      <c r="G39" s="314">
        <f>E39-F39</f>
        <v>-0.8130905347227011</v>
      </c>
    </row>
    <row r="40" spans="1:9" ht="18" customHeight="1" x14ac:dyDescent="0.25"/>
    <row r="41" spans="1:9" ht="40.200000000000003" customHeight="1" x14ac:dyDescent="0.25">
      <c r="A41" s="630" t="s">
        <v>304</v>
      </c>
      <c r="B41" s="630"/>
      <c r="C41" s="630"/>
      <c r="D41" s="630"/>
      <c r="E41" s="630"/>
      <c r="F41" s="630"/>
      <c r="G41" s="630"/>
      <c r="H41" s="630"/>
      <c r="I41" s="139"/>
    </row>
    <row r="42" spans="1:9" ht="26.4" customHeight="1" x14ac:dyDescent="0.25">
      <c r="A42" s="308"/>
      <c r="B42" s="308"/>
      <c r="C42" s="308"/>
      <c r="D42" s="308"/>
      <c r="E42" s="308"/>
      <c r="F42" s="308"/>
      <c r="G42" s="308"/>
      <c r="H42" s="308"/>
      <c r="I42" s="139"/>
    </row>
    <row r="43" spans="1:9" x14ac:dyDescent="0.25">
      <c r="A43" s="636" t="s">
        <v>305</v>
      </c>
      <c r="B43" s="636"/>
      <c r="C43" s="636"/>
      <c r="D43" s="636"/>
      <c r="E43" s="636"/>
      <c r="F43" s="636"/>
      <c r="G43" s="636"/>
      <c r="H43" s="636"/>
      <c r="I43" s="139"/>
    </row>
    <row r="44" spans="1:9" ht="47.25" customHeight="1" x14ac:dyDescent="0.25">
      <c r="A44" s="637" t="s">
        <v>306</v>
      </c>
      <c r="B44" s="637"/>
      <c r="C44" s="637"/>
      <c r="D44" s="637"/>
      <c r="E44" s="637"/>
      <c r="F44" s="637"/>
      <c r="G44" s="637"/>
      <c r="H44" s="637"/>
      <c r="I44" s="139"/>
    </row>
    <row r="45" spans="1:9" ht="90" customHeight="1" x14ac:dyDescent="0.25">
      <c r="A45" s="637" t="s">
        <v>197</v>
      </c>
      <c r="B45" s="637"/>
      <c r="C45" s="637"/>
      <c r="D45" s="637"/>
      <c r="E45" s="637"/>
      <c r="F45" s="637"/>
      <c r="G45" s="637"/>
      <c r="H45" s="637"/>
      <c r="I45" s="139"/>
    </row>
    <row r="46" spans="1:9" ht="34.5" customHeight="1" x14ac:dyDescent="0.25">
      <c r="A46" s="637" t="s">
        <v>307</v>
      </c>
      <c r="B46" s="637"/>
      <c r="C46" s="637"/>
      <c r="D46" s="637"/>
      <c r="E46" s="637"/>
      <c r="F46" s="637"/>
      <c r="G46" s="637"/>
      <c r="H46" s="637"/>
      <c r="I46" s="139"/>
    </row>
    <row r="47" spans="1:9" ht="44.25" customHeight="1" x14ac:dyDescent="0.25">
      <c r="A47" s="637" t="s">
        <v>308</v>
      </c>
      <c r="B47" s="637"/>
      <c r="C47" s="637"/>
      <c r="D47" s="637"/>
      <c r="E47" s="637"/>
      <c r="F47" s="637"/>
      <c r="G47" s="637"/>
      <c r="H47" s="637"/>
      <c r="I47" s="139"/>
    </row>
    <row r="48" spans="1:9" ht="23.4" customHeight="1" x14ac:dyDescent="0.25">
      <c r="A48" s="638" t="s">
        <v>317</v>
      </c>
      <c r="B48" s="638"/>
      <c r="C48" s="638"/>
      <c r="D48" s="638"/>
      <c r="E48" s="638"/>
      <c r="F48" s="638"/>
      <c r="G48" s="638"/>
      <c r="H48" s="638"/>
      <c r="I48" s="139"/>
    </row>
    <row r="49" spans="1:10" ht="15.6" customHeight="1" x14ac:dyDescent="0.25">
      <c r="A49" s="639" t="s">
        <v>316</v>
      </c>
      <c r="B49" s="639"/>
      <c r="C49" s="639"/>
      <c r="D49" s="639"/>
      <c r="E49" s="639"/>
      <c r="F49" s="315"/>
      <c r="G49" s="315"/>
      <c r="H49" s="315"/>
      <c r="I49" s="139"/>
    </row>
    <row r="50" spans="1:10" ht="22.95" customHeight="1" x14ac:dyDescent="0.25">
      <c r="A50" s="638" t="s">
        <v>315</v>
      </c>
      <c r="B50" s="638"/>
      <c r="C50" s="638"/>
      <c r="D50" s="638"/>
      <c r="E50" s="638"/>
      <c r="F50" s="638"/>
      <c r="G50" s="638"/>
      <c r="H50" s="315"/>
      <c r="I50" s="139"/>
    </row>
    <row r="51" spans="1:10" ht="17.399999999999999" customHeight="1" x14ac:dyDescent="0.25">
      <c r="A51" s="630" t="s">
        <v>316</v>
      </c>
      <c r="B51" s="630"/>
      <c r="C51" s="630"/>
      <c r="D51" s="630"/>
      <c r="E51" s="630"/>
      <c r="F51" s="308"/>
      <c r="G51" s="308"/>
      <c r="H51" s="308"/>
      <c r="I51" s="139"/>
    </row>
    <row r="52" spans="1:10" ht="22.95" customHeight="1" x14ac:dyDescent="0.25">
      <c r="A52" s="602" t="s">
        <v>367</v>
      </c>
      <c r="B52" s="602"/>
      <c r="C52" s="602"/>
      <c r="D52" s="602"/>
      <c r="E52" s="602"/>
      <c r="F52" s="602"/>
      <c r="G52" s="602"/>
      <c r="H52" s="602"/>
    </row>
    <row r="53" spans="1:10" ht="18" customHeight="1" x14ac:dyDescent="0.25">
      <c r="A53" s="635" t="s">
        <v>711</v>
      </c>
      <c r="B53" s="635"/>
      <c r="C53" s="635"/>
      <c r="D53" s="635"/>
      <c r="E53" s="635"/>
      <c r="F53" s="635"/>
      <c r="G53" s="635"/>
      <c r="H53" s="635"/>
    </row>
    <row r="54" spans="1:10" ht="32.25" customHeight="1" x14ac:dyDescent="0.25">
      <c r="A54" s="635" t="s">
        <v>712</v>
      </c>
      <c r="B54" s="635"/>
      <c r="C54" s="635"/>
      <c r="D54" s="635"/>
      <c r="E54" s="635"/>
      <c r="F54" s="635"/>
      <c r="G54" s="635"/>
      <c r="H54" s="635"/>
    </row>
    <row r="55" spans="1:10" ht="85.95" customHeight="1" x14ac:dyDescent="0.25">
      <c r="A55" s="635" t="s">
        <v>197</v>
      </c>
      <c r="B55" s="635"/>
      <c r="C55" s="635"/>
      <c r="D55" s="635"/>
      <c r="E55" s="635"/>
      <c r="F55" s="635"/>
      <c r="G55" s="635"/>
      <c r="H55" s="635"/>
    </row>
    <row r="56" spans="1:10" ht="45.45" customHeight="1" x14ac:dyDescent="0.25">
      <c r="A56" s="630" t="s">
        <v>308</v>
      </c>
      <c r="B56" s="630"/>
      <c r="C56" s="630"/>
      <c r="D56" s="630"/>
      <c r="E56" s="630"/>
      <c r="F56" s="630"/>
      <c r="G56" s="630"/>
      <c r="H56" s="630"/>
    </row>
    <row r="57" spans="1:10" ht="30.45" customHeight="1" x14ac:dyDescent="0.25">
      <c r="A57" s="602" t="s">
        <v>655</v>
      </c>
      <c r="B57" s="602"/>
      <c r="C57" s="602"/>
      <c r="D57" s="602"/>
      <c r="E57" s="602"/>
      <c r="F57" s="602"/>
      <c r="G57" s="602"/>
      <c r="H57" s="602"/>
      <c r="I57" s="18" t="s">
        <v>633</v>
      </c>
    </row>
    <row r="58" spans="1:10" ht="77.400000000000006" customHeight="1" x14ac:dyDescent="0.25">
      <c r="A58" s="603" t="s">
        <v>656</v>
      </c>
      <c r="B58" s="603"/>
      <c r="C58" s="603"/>
      <c r="D58" s="603"/>
      <c r="E58" s="603"/>
      <c r="F58" s="603"/>
      <c r="G58" s="603"/>
      <c r="H58" s="603"/>
      <c r="I58" s="448"/>
    </row>
    <row r="59" spans="1:10" ht="60" customHeight="1" x14ac:dyDescent="0.25">
      <c r="A59" s="603" t="s">
        <v>657</v>
      </c>
      <c r="B59" s="603"/>
      <c r="C59" s="603"/>
      <c r="D59" s="603"/>
      <c r="E59" s="603"/>
      <c r="F59" s="603"/>
      <c r="G59" s="603"/>
      <c r="H59" s="603"/>
      <c r="I59" s="448"/>
    </row>
    <row r="60" spans="1:10" ht="30.45" customHeight="1" x14ac:dyDescent="0.25">
      <c r="A60" s="603" t="s">
        <v>658</v>
      </c>
      <c r="B60" s="603"/>
      <c r="C60" s="603"/>
      <c r="D60" s="603"/>
      <c r="E60" s="603"/>
      <c r="F60" s="603"/>
      <c r="G60" s="603"/>
      <c r="H60" s="603"/>
      <c r="I60" s="449"/>
    </row>
    <row r="61" spans="1:10" ht="18.45" customHeight="1" x14ac:dyDescent="0.25">
      <c r="A61" s="603" t="s">
        <v>718</v>
      </c>
      <c r="B61" s="603"/>
      <c r="C61" s="603"/>
      <c r="D61" s="603"/>
      <c r="E61" s="603"/>
      <c r="F61" s="603"/>
      <c r="G61" s="603"/>
      <c r="H61" s="603"/>
      <c r="I61" s="447"/>
    </row>
    <row r="62" spans="1:10" ht="46.5" customHeight="1" x14ac:dyDescent="0.25">
      <c r="A62" s="603" t="s">
        <v>558</v>
      </c>
      <c r="B62" s="603"/>
      <c r="C62" s="603"/>
      <c r="D62" s="603"/>
      <c r="E62" s="603"/>
      <c r="F62" s="603"/>
      <c r="G62" s="603"/>
      <c r="H62" s="603"/>
      <c r="I62" s="139"/>
      <c r="J62" s="139"/>
    </row>
    <row r="63" spans="1:10" x14ac:dyDescent="0.25">
      <c r="A63" s="139"/>
      <c r="B63" s="139"/>
      <c r="C63" s="139"/>
      <c r="D63" s="139"/>
      <c r="E63" s="139"/>
      <c r="F63" s="139"/>
      <c r="G63" s="139"/>
      <c r="H63" s="139"/>
      <c r="I63" s="139"/>
      <c r="J63" s="139"/>
    </row>
    <row r="64" spans="1:10" x14ac:dyDescent="0.25">
      <c r="A64" s="602" t="s">
        <v>659</v>
      </c>
      <c r="B64" s="602"/>
      <c r="C64" s="602"/>
      <c r="D64" s="602"/>
      <c r="E64" s="602"/>
      <c r="F64" s="602"/>
      <c r="G64" s="602"/>
      <c r="H64" s="602"/>
      <c r="I64" s="139"/>
      <c r="J64" s="139"/>
    </row>
    <row r="65" spans="1:10" ht="15" customHeight="1" x14ac:dyDescent="0.25">
      <c r="A65" s="603" t="s">
        <v>660</v>
      </c>
      <c r="B65" s="603"/>
      <c r="C65" s="603"/>
      <c r="D65" s="603"/>
      <c r="E65" s="603"/>
      <c r="F65" s="603"/>
      <c r="G65" s="603"/>
      <c r="H65" s="603"/>
      <c r="I65" s="139"/>
      <c r="J65" s="139"/>
    </row>
    <row r="66" spans="1:10" ht="15" customHeight="1" x14ac:dyDescent="0.25">
      <c r="A66" s="603" t="s">
        <v>661</v>
      </c>
      <c r="B66" s="603"/>
      <c r="C66" s="603"/>
      <c r="D66" s="603"/>
      <c r="E66" s="603"/>
      <c r="F66" s="603"/>
      <c r="G66" s="603"/>
      <c r="H66" s="603"/>
      <c r="I66" s="139"/>
      <c r="J66" s="139"/>
    </row>
    <row r="67" spans="1:10" ht="15" customHeight="1" x14ac:dyDescent="0.25">
      <c r="A67" s="603" t="s">
        <v>662</v>
      </c>
      <c r="B67" s="603"/>
      <c r="C67" s="603"/>
      <c r="D67" s="603"/>
      <c r="E67" s="603"/>
      <c r="F67" s="603"/>
      <c r="G67" s="603"/>
      <c r="H67" s="603"/>
      <c r="I67" s="139"/>
      <c r="J67" s="139"/>
    </row>
    <row r="68" spans="1:10" ht="15" customHeight="1" x14ac:dyDescent="0.25">
      <c r="A68" s="603" t="s">
        <v>663</v>
      </c>
      <c r="B68" s="603"/>
      <c r="C68" s="603"/>
      <c r="D68" s="603"/>
      <c r="E68" s="603"/>
      <c r="F68" s="603"/>
      <c r="G68" s="603"/>
      <c r="H68" s="603"/>
      <c r="I68" s="139"/>
      <c r="J68" s="139"/>
    </row>
    <row r="69" spans="1:10" ht="15" customHeight="1" x14ac:dyDescent="0.25">
      <c r="A69" s="603" t="s">
        <v>664</v>
      </c>
      <c r="B69" s="603"/>
      <c r="C69" s="603"/>
      <c r="D69" s="603"/>
      <c r="E69" s="603"/>
      <c r="F69" s="603"/>
      <c r="G69" s="603"/>
      <c r="H69" s="603"/>
      <c r="I69" s="139"/>
      <c r="J69" s="139"/>
    </row>
    <row r="70" spans="1:10" ht="15" customHeight="1" x14ac:dyDescent="0.25">
      <c r="A70" s="603" t="s">
        <v>665</v>
      </c>
      <c r="B70" s="603"/>
      <c r="C70" s="603"/>
      <c r="D70" s="603"/>
      <c r="E70" s="603"/>
      <c r="F70" s="603"/>
      <c r="G70" s="603"/>
      <c r="H70" s="603"/>
      <c r="I70" s="139"/>
      <c r="J70" s="139"/>
    </row>
    <row r="71" spans="1:10" ht="15" customHeight="1" x14ac:dyDescent="0.25">
      <c r="A71" s="603" t="s">
        <v>666</v>
      </c>
      <c r="B71" s="603"/>
      <c r="C71" s="603"/>
      <c r="D71" s="603"/>
      <c r="E71" s="603"/>
      <c r="F71" s="603"/>
      <c r="G71" s="603"/>
      <c r="H71" s="603"/>
      <c r="I71" s="139"/>
      <c r="J71" s="139"/>
    </row>
    <row r="72" spans="1:10" ht="15" customHeight="1" x14ac:dyDescent="0.25">
      <c r="A72" s="603" t="s">
        <v>667</v>
      </c>
      <c r="B72" s="603"/>
      <c r="C72" s="603"/>
      <c r="D72" s="603"/>
      <c r="E72" s="603"/>
      <c r="F72" s="603"/>
      <c r="G72" s="603"/>
      <c r="H72" s="603"/>
      <c r="I72" s="139"/>
      <c r="J72" s="139"/>
    </row>
    <row r="73" spans="1:10" ht="15" hidden="1" customHeight="1" x14ac:dyDescent="0.25">
      <c r="A73" s="603" t="s">
        <v>668</v>
      </c>
      <c r="B73" s="603"/>
      <c r="C73" s="603"/>
      <c r="D73" s="603"/>
      <c r="E73" s="603"/>
      <c r="F73" s="603"/>
      <c r="G73" s="603"/>
      <c r="H73" s="603"/>
      <c r="I73" s="139"/>
      <c r="J73" s="139"/>
    </row>
    <row r="74" spans="1:10" ht="48" hidden="1" customHeight="1" x14ac:dyDescent="0.25">
      <c r="A74" s="603" t="s">
        <v>669</v>
      </c>
      <c r="B74" s="603"/>
      <c r="C74" s="603"/>
      <c r="D74" s="603"/>
      <c r="E74" s="603"/>
      <c r="F74" s="603"/>
      <c r="G74" s="603"/>
      <c r="H74" s="603"/>
      <c r="I74" s="139"/>
      <c r="J74" s="139"/>
    </row>
    <row r="75" spans="1:10" ht="41.7" hidden="1" customHeight="1" x14ac:dyDescent="0.25">
      <c r="A75" s="603" t="s">
        <v>670</v>
      </c>
      <c r="B75" s="603"/>
      <c r="C75" s="603"/>
      <c r="D75" s="603"/>
      <c r="E75" s="603"/>
      <c r="F75" s="603"/>
      <c r="G75" s="603"/>
      <c r="H75" s="603"/>
      <c r="I75" s="139"/>
      <c r="J75" s="139"/>
    </row>
    <row r="76" spans="1:10" ht="27" hidden="1" customHeight="1" x14ac:dyDescent="0.25">
      <c r="A76" s="603" t="s">
        <v>671</v>
      </c>
      <c r="B76" s="603"/>
      <c r="C76" s="603"/>
      <c r="D76" s="603"/>
      <c r="E76" s="603"/>
      <c r="F76" s="603"/>
      <c r="G76" s="603"/>
      <c r="H76" s="603"/>
      <c r="I76" s="139"/>
      <c r="J76" s="139"/>
    </row>
    <row r="77" spans="1:10" ht="15" hidden="1" customHeight="1" x14ac:dyDescent="0.25">
      <c r="A77" s="603" t="s">
        <v>672</v>
      </c>
      <c r="B77" s="603"/>
      <c r="C77" s="603"/>
      <c r="D77" s="603"/>
      <c r="E77" s="603"/>
      <c r="F77" s="603"/>
      <c r="G77" s="603"/>
      <c r="H77" s="603"/>
      <c r="I77" s="139"/>
      <c r="J77" s="139"/>
    </row>
    <row r="78" spans="1:10" ht="45.75" hidden="1" customHeight="1" x14ac:dyDescent="0.25">
      <c r="A78" s="603" t="s">
        <v>673</v>
      </c>
      <c r="B78" s="603"/>
      <c r="C78" s="603"/>
      <c r="D78" s="603"/>
      <c r="E78" s="603"/>
      <c r="F78" s="603"/>
      <c r="G78" s="603"/>
      <c r="H78" s="603"/>
      <c r="I78" s="139"/>
      <c r="J78" s="139"/>
    </row>
    <row r="79" spans="1:10" ht="30.6" customHeight="1" x14ac:dyDescent="0.25">
      <c r="A79" s="603" t="s">
        <v>719</v>
      </c>
      <c r="B79" s="603"/>
      <c r="C79" s="603"/>
      <c r="D79" s="603"/>
      <c r="E79" s="603"/>
      <c r="F79" s="603"/>
      <c r="G79" s="603"/>
      <c r="H79" s="603"/>
      <c r="I79" s="139"/>
      <c r="J79" s="139"/>
    </row>
    <row r="80" spans="1:10" ht="72.45" customHeight="1" x14ac:dyDescent="0.25">
      <c r="A80" s="603" t="s">
        <v>674</v>
      </c>
      <c r="B80" s="603"/>
      <c r="C80" s="603"/>
      <c r="D80" s="603"/>
      <c r="E80" s="603"/>
      <c r="F80" s="603"/>
      <c r="G80" s="603"/>
      <c r="H80" s="603"/>
      <c r="I80" s="139"/>
      <c r="J80" s="139"/>
    </row>
    <row r="81" spans="1:10" ht="39.450000000000003" customHeight="1" x14ac:dyDescent="0.25">
      <c r="A81" s="603" t="s">
        <v>675</v>
      </c>
      <c r="B81" s="603"/>
      <c r="C81" s="603"/>
      <c r="D81" s="603"/>
      <c r="E81" s="603"/>
      <c r="F81" s="603"/>
      <c r="G81" s="603"/>
      <c r="H81" s="603"/>
      <c r="I81" s="139"/>
      <c r="J81" s="139"/>
    </row>
    <row r="82" spans="1:10" x14ac:dyDescent="0.25">
      <c r="A82" s="139"/>
      <c r="B82" s="139"/>
      <c r="C82" s="139"/>
      <c r="D82" s="139"/>
      <c r="E82" s="139"/>
      <c r="F82" s="139"/>
      <c r="G82" s="139"/>
      <c r="H82" s="139"/>
      <c r="I82" s="139"/>
      <c r="J82" s="139"/>
    </row>
    <row r="83" spans="1:10" x14ac:dyDescent="0.25">
      <c r="A83" s="602" t="s">
        <v>309</v>
      </c>
      <c r="B83" s="602"/>
      <c r="C83" s="602"/>
      <c r="D83" s="602"/>
      <c r="E83" s="602"/>
      <c r="F83" s="602"/>
      <c r="G83" s="602"/>
      <c r="H83" s="602"/>
    </row>
    <row r="84" spans="1:10" ht="17.399999999999999" customHeight="1" x14ac:dyDescent="0.25">
      <c r="A84" s="634" t="s">
        <v>318</v>
      </c>
      <c r="B84" s="634"/>
      <c r="C84" s="634"/>
      <c r="D84" s="634"/>
      <c r="E84" s="634"/>
      <c r="F84" s="634"/>
      <c r="G84" s="634"/>
      <c r="H84" s="634"/>
    </row>
    <row r="86" spans="1:10" ht="48" customHeight="1" x14ac:dyDescent="0.25">
      <c r="A86" s="630" t="s">
        <v>615</v>
      </c>
      <c r="B86" s="630"/>
      <c r="C86" s="630"/>
      <c r="D86" s="630"/>
      <c r="E86" s="630"/>
      <c r="F86" s="630"/>
      <c r="G86" s="630"/>
      <c r="H86" s="630"/>
    </row>
    <row r="87" spans="1:10" ht="19.95" customHeight="1" x14ac:dyDescent="0.25"/>
    <row r="88" spans="1:10" ht="28.2" customHeight="1" x14ac:dyDescent="0.25">
      <c r="A88" s="18" t="s">
        <v>310</v>
      </c>
    </row>
    <row r="91" spans="1:10" x14ac:dyDescent="0.25">
      <c r="A91" s="18" t="s">
        <v>720</v>
      </c>
    </row>
    <row r="92" spans="1:10" ht="26.25" customHeight="1" x14ac:dyDescent="0.25">
      <c r="A92" s="313" t="s">
        <v>198</v>
      </c>
    </row>
  </sheetData>
  <mergeCells count="48">
    <mergeCell ref="A81:H81"/>
    <mergeCell ref="A75:H75"/>
    <mergeCell ref="A76:H76"/>
    <mergeCell ref="A78:H78"/>
    <mergeCell ref="A79:H79"/>
    <mergeCell ref="A80:H80"/>
    <mergeCell ref="A77:H77"/>
    <mergeCell ref="A70:H70"/>
    <mergeCell ref="A71:H71"/>
    <mergeCell ref="A72:H72"/>
    <mergeCell ref="A73:H73"/>
    <mergeCell ref="A64:H64"/>
    <mergeCell ref="A65:H65"/>
    <mergeCell ref="A66:H66"/>
    <mergeCell ref="A67:H67"/>
    <mergeCell ref="A68:H68"/>
    <mergeCell ref="A51:E51"/>
    <mergeCell ref="A43:H43"/>
    <mergeCell ref="A44:H44"/>
    <mergeCell ref="A45:H45"/>
    <mergeCell ref="A46:H46"/>
    <mergeCell ref="A48:H48"/>
    <mergeCell ref="A49:E49"/>
    <mergeCell ref="A47:H47"/>
    <mergeCell ref="A50:G50"/>
    <mergeCell ref="A84:H84"/>
    <mergeCell ref="A86:H86"/>
    <mergeCell ref="A52:H52"/>
    <mergeCell ref="A53:H53"/>
    <mergeCell ref="A54:H54"/>
    <mergeCell ref="A57:H57"/>
    <mergeCell ref="A62:H62"/>
    <mergeCell ref="A83:H83"/>
    <mergeCell ref="A55:H55"/>
    <mergeCell ref="A56:H56"/>
    <mergeCell ref="A58:H58"/>
    <mergeCell ref="A59:H59"/>
    <mergeCell ref="A74:H74"/>
    <mergeCell ref="A60:H60"/>
    <mergeCell ref="A61:H61"/>
    <mergeCell ref="A69:H69"/>
    <mergeCell ref="A41:H41"/>
    <mergeCell ref="A1:H1"/>
    <mergeCell ref="A4:H4"/>
    <mergeCell ref="A8:H8"/>
    <mergeCell ref="A10:H10"/>
    <mergeCell ref="D19:E19"/>
    <mergeCell ref="F19:G19"/>
  </mergeCells>
  <phoneticPr fontId="129" type="noConversion"/>
  <pageMargins left="0.74803149606299213" right="0.74803149606299213" top="1.1811023622047245" bottom="0.78740157480314965" header="0.31496062992125984" footer="0.31496062992125984"/>
  <pageSetup paperSize="9"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rowBreaks count="1" manualBreakCount="1">
    <brk id="4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330"/>
  <sheetViews>
    <sheetView view="pageBreakPreview" topLeftCell="A7" zoomScaleNormal="100" zoomScaleSheetLayoutView="100" workbookViewId="0">
      <selection activeCell="I35" sqref="I35"/>
    </sheetView>
  </sheetViews>
  <sheetFormatPr defaultRowHeight="13.2" x14ac:dyDescent="0.25"/>
  <cols>
    <col min="1" max="1" width="10.109375" customWidth="1"/>
    <col min="2" max="2" width="5.88671875" customWidth="1"/>
    <col min="3" max="3" width="6" customWidth="1"/>
    <col min="4" max="4" width="12.6640625" customWidth="1"/>
    <col min="5" max="5" width="10.109375" customWidth="1"/>
    <col min="6" max="6" width="12.109375" customWidth="1"/>
    <col min="7" max="7" width="10.33203125" customWidth="1"/>
    <col min="8" max="8" width="6.88671875" customWidth="1"/>
    <col min="9" max="9" width="10.44140625" customWidth="1"/>
  </cols>
  <sheetData>
    <row r="1" spans="1:9" ht="17.399999999999999" x14ac:dyDescent="0.3">
      <c r="A1" s="467" t="s">
        <v>393</v>
      </c>
      <c r="B1" s="467"/>
      <c r="C1" s="467"/>
      <c r="D1" s="467"/>
      <c r="E1" s="467"/>
      <c r="F1" s="467"/>
      <c r="G1" s="467"/>
      <c r="H1" s="467"/>
    </row>
    <row r="2" spans="1:9" ht="15.6" x14ac:dyDescent="0.3">
      <c r="E2" s="6"/>
      <c r="F2" s="6"/>
    </row>
    <row r="3" spans="1:9" x14ac:dyDescent="0.25">
      <c r="H3" s="2" t="s">
        <v>394</v>
      </c>
    </row>
    <row r="4" spans="1:9" x14ac:dyDescent="0.25">
      <c r="H4" s="2"/>
    </row>
    <row r="5" spans="1:9" x14ac:dyDescent="0.25">
      <c r="A5" s="7"/>
      <c r="H5" s="8"/>
    </row>
    <row r="6" spans="1:9" x14ac:dyDescent="0.25">
      <c r="H6" s="8"/>
    </row>
    <row r="7" spans="1:9" x14ac:dyDescent="0.25">
      <c r="A7" s="7"/>
      <c r="B7" s="7"/>
      <c r="C7" s="7"/>
      <c r="D7" s="7"/>
      <c r="E7" s="7"/>
      <c r="F7" s="7"/>
      <c r="G7" s="7"/>
      <c r="H7" s="8"/>
      <c r="I7" s="7"/>
    </row>
    <row r="8" spans="1:9" x14ac:dyDescent="0.25">
      <c r="A8" s="167" t="s">
        <v>380</v>
      </c>
      <c r="H8" s="8">
        <v>3</v>
      </c>
      <c r="I8" s="7">
        <v>2</v>
      </c>
    </row>
    <row r="9" spans="1:9" x14ac:dyDescent="0.25">
      <c r="A9" s="7"/>
      <c r="B9" s="7"/>
      <c r="C9" s="7"/>
      <c r="D9" s="7"/>
      <c r="E9" s="7"/>
      <c r="F9" s="7"/>
      <c r="G9" s="7"/>
      <c r="H9" s="8"/>
      <c r="I9" s="7"/>
    </row>
    <row r="10" spans="1:9" x14ac:dyDescent="0.25">
      <c r="A10" s="9" t="s">
        <v>395</v>
      </c>
      <c r="B10" s="7"/>
      <c r="C10" s="7"/>
      <c r="D10" s="7"/>
      <c r="E10" s="7"/>
      <c r="F10" s="7"/>
      <c r="G10" s="7"/>
      <c r="H10" s="8"/>
      <c r="I10" s="7"/>
    </row>
    <row r="11" spans="1:9" x14ac:dyDescent="0.25">
      <c r="A11" s="7"/>
      <c r="B11" s="7"/>
      <c r="C11" s="7"/>
      <c r="D11" s="7"/>
      <c r="E11" s="7"/>
      <c r="F11" s="7"/>
      <c r="G11" s="7"/>
      <c r="H11" s="8"/>
      <c r="I11" s="7"/>
    </row>
    <row r="12" spans="1:9" x14ac:dyDescent="0.25">
      <c r="A12" s="7" t="s">
        <v>396</v>
      </c>
      <c r="B12" s="7" t="s">
        <v>397</v>
      </c>
      <c r="C12" s="7"/>
      <c r="D12" s="7"/>
      <c r="E12" s="7"/>
      <c r="F12" s="7"/>
      <c r="G12" s="7"/>
      <c r="H12" s="8">
        <f>H8+I8</f>
        <v>5</v>
      </c>
      <c r="I12" s="7">
        <v>1</v>
      </c>
    </row>
    <row r="13" spans="1:9" x14ac:dyDescent="0.25">
      <c r="A13" s="7"/>
      <c r="B13" s="7"/>
      <c r="C13" s="7"/>
      <c r="D13" s="7"/>
      <c r="E13" s="7"/>
      <c r="F13" s="7"/>
      <c r="G13" s="7"/>
      <c r="H13" s="8"/>
      <c r="I13" s="7"/>
    </row>
    <row r="14" spans="1:9" x14ac:dyDescent="0.25">
      <c r="A14" s="7"/>
      <c r="B14" s="7" t="s">
        <v>398</v>
      </c>
      <c r="C14" s="7"/>
      <c r="D14" s="7"/>
      <c r="E14" s="7"/>
      <c r="F14" s="7"/>
      <c r="G14" s="7"/>
      <c r="H14" s="2">
        <f>H12+I12</f>
        <v>6</v>
      </c>
      <c r="I14" s="7">
        <v>1</v>
      </c>
    </row>
    <row r="15" spans="1:9" x14ac:dyDescent="0.25">
      <c r="A15" s="7"/>
      <c r="B15" s="7"/>
      <c r="C15" s="7"/>
      <c r="D15" s="7"/>
      <c r="E15" s="7"/>
      <c r="F15" s="7"/>
      <c r="G15" s="7"/>
      <c r="H15" s="2"/>
      <c r="I15" s="7"/>
    </row>
    <row r="16" spans="1:9" x14ac:dyDescent="0.25">
      <c r="A16" s="7" t="s">
        <v>389</v>
      </c>
      <c r="B16" s="7"/>
      <c r="C16" s="7"/>
      <c r="D16" s="7"/>
      <c r="E16" s="7"/>
      <c r="F16" s="7"/>
      <c r="G16" s="7"/>
      <c r="H16" s="2">
        <f>H14+I14</f>
        <v>7</v>
      </c>
      <c r="I16" s="7">
        <v>1</v>
      </c>
    </row>
    <row r="17" spans="1:9" x14ac:dyDescent="0.25">
      <c r="A17" s="7"/>
      <c r="B17" s="7"/>
      <c r="C17" s="7"/>
      <c r="D17" s="7"/>
      <c r="E17" s="7"/>
      <c r="F17" s="7"/>
      <c r="G17" s="7"/>
      <c r="H17" s="2"/>
      <c r="I17" s="7"/>
    </row>
    <row r="18" spans="1:9" x14ac:dyDescent="0.25">
      <c r="A18" s="7" t="s">
        <v>399</v>
      </c>
      <c r="B18" s="7"/>
      <c r="C18" s="7"/>
      <c r="D18" s="7"/>
      <c r="E18" s="7"/>
      <c r="F18" s="7"/>
      <c r="G18" s="7"/>
      <c r="H18" s="2">
        <f>H16+I16</f>
        <v>8</v>
      </c>
      <c r="I18" s="7">
        <v>1</v>
      </c>
    </row>
    <row r="19" spans="1:9" x14ac:dyDescent="0.25">
      <c r="A19" s="7"/>
      <c r="B19" s="7"/>
      <c r="C19" s="7"/>
      <c r="D19" s="7"/>
      <c r="E19" s="7"/>
      <c r="F19" s="7"/>
      <c r="G19" s="7"/>
      <c r="H19" s="2"/>
      <c r="I19" s="7"/>
    </row>
    <row r="20" spans="1:9" x14ac:dyDescent="0.25">
      <c r="A20" s="7" t="s">
        <v>400</v>
      </c>
      <c r="B20" s="7"/>
      <c r="C20" s="7"/>
      <c r="D20" s="7"/>
      <c r="E20" s="7"/>
      <c r="F20" s="7"/>
      <c r="G20" s="7"/>
      <c r="H20" s="2">
        <f>H18+I18</f>
        <v>9</v>
      </c>
      <c r="I20" s="7">
        <v>1</v>
      </c>
    </row>
    <row r="21" spans="1:9" x14ac:dyDescent="0.25">
      <c r="A21" s="7"/>
      <c r="B21" s="7"/>
      <c r="C21" s="7"/>
      <c r="D21" s="7"/>
      <c r="E21" s="7"/>
      <c r="F21" s="7"/>
      <c r="G21" s="7"/>
      <c r="H21" s="2"/>
      <c r="I21" s="7"/>
    </row>
    <row r="22" spans="1:9" hidden="1" x14ac:dyDescent="0.25">
      <c r="A22" s="7" t="s">
        <v>399</v>
      </c>
      <c r="B22" s="7"/>
      <c r="C22" s="7"/>
      <c r="D22" s="7"/>
      <c r="E22" s="7"/>
      <c r="F22" s="7"/>
      <c r="G22" s="7"/>
      <c r="H22" s="2">
        <v>8</v>
      </c>
      <c r="I22" s="7"/>
    </row>
    <row r="23" spans="1:9" hidden="1" x14ac:dyDescent="0.25">
      <c r="A23" s="7"/>
      <c r="B23" s="7"/>
      <c r="C23" s="7"/>
      <c r="D23" s="7"/>
      <c r="E23" s="7"/>
      <c r="F23" s="7"/>
      <c r="G23" s="7"/>
      <c r="H23" s="2"/>
      <c r="I23" s="7"/>
    </row>
    <row r="24" spans="1:9" hidden="1" x14ac:dyDescent="0.25">
      <c r="A24" s="7" t="s">
        <v>400</v>
      </c>
      <c r="B24" s="7"/>
      <c r="C24" s="7"/>
      <c r="D24" s="7"/>
      <c r="E24" s="7"/>
      <c r="F24" s="7"/>
      <c r="G24" s="7"/>
      <c r="H24" s="2">
        <v>9</v>
      </c>
      <c r="I24" s="7"/>
    </row>
    <row r="25" spans="1:9" hidden="1" x14ac:dyDescent="0.25">
      <c r="A25" s="7"/>
      <c r="B25" s="7"/>
      <c r="C25" s="7"/>
      <c r="D25" s="7"/>
      <c r="E25" s="7"/>
      <c r="F25" s="7"/>
      <c r="G25" s="7"/>
      <c r="H25" s="2"/>
      <c r="I25" s="7"/>
    </row>
    <row r="26" spans="1:9" x14ac:dyDescent="0.25">
      <c r="A26" s="7" t="s">
        <v>401</v>
      </c>
      <c r="B26" s="7"/>
      <c r="C26" s="7"/>
      <c r="D26" s="7"/>
      <c r="E26" s="7"/>
      <c r="F26" s="7"/>
      <c r="G26" s="7"/>
      <c r="H26" s="2"/>
      <c r="I26" s="7"/>
    </row>
    <row r="27" spans="1:9" x14ac:dyDescent="0.25">
      <c r="A27" s="7"/>
      <c r="B27" s="7"/>
      <c r="C27" s="7"/>
      <c r="D27" s="7"/>
      <c r="E27" s="7"/>
      <c r="F27" s="7"/>
      <c r="G27" s="7"/>
      <c r="H27" s="2"/>
      <c r="I27" s="7"/>
    </row>
    <row r="28" spans="1:9" x14ac:dyDescent="0.25">
      <c r="A28" s="7"/>
      <c r="B28" s="7" t="s">
        <v>402</v>
      </c>
      <c r="C28" s="7"/>
      <c r="D28" s="7"/>
      <c r="E28" s="7"/>
      <c r="F28" s="7"/>
      <c r="G28" s="7"/>
      <c r="H28" s="2">
        <f>H20+I20</f>
        <v>10</v>
      </c>
      <c r="I28" s="7">
        <v>5</v>
      </c>
    </row>
    <row r="29" spans="1:9" x14ac:dyDescent="0.25">
      <c r="A29" s="7"/>
      <c r="B29" s="7"/>
      <c r="C29" s="7"/>
      <c r="D29" s="7"/>
      <c r="E29" s="7"/>
      <c r="F29" s="7"/>
      <c r="G29" s="7"/>
      <c r="H29" s="2"/>
      <c r="I29" s="7"/>
    </row>
    <row r="30" spans="1:9" x14ac:dyDescent="0.25">
      <c r="B30" s="7" t="s">
        <v>40</v>
      </c>
      <c r="G30" s="7"/>
      <c r="H30" s="2">
        <f>H28+I28</f>
        <v>15</v>
      </c>
      <c r="I30">
        <v>4</v>
      </c>
    </row>
    <row r="31" spans="1:9" x14ac:dyDescent="0.25">
      <c r="B31" s="7"/>
      <c r="G31" s="7"/>
      <c r="H31" s="2"/>
    </row>
    <row r="32" spans="1:9" x14ac:dyDescent="0.25">
      <c r="B32" s="62" t="s">
        <v>41</v>
      </c>
      <c r="G32" s="7"/>
      <c r="H32" s="2">
        <f>H30+I30</f>
        <v>19</v>
      </c>
      <c r="I32">
        <v>2</v>
      </c>
    </row>
    <row r="33" spans="1:9" x14ac:dyDescent="0.25">
      <c r="G33" s="7"/>
      <c r="H33" s="2"/>
    </row>
    <row r="34" spans="1:9" x14ac:dyDescent="0.25">
      <c r="B34" s="7" t="s">
        <v>404</v>
      </c>
      <c r="G34" s="7"/>
      <c r="H34" s="2">
        <f>H32+I32</f>
        <v>21</v>
      </c>
      <c r="I34">
        <v>3</v>
      </c>
    </row>
    <row r="35" spans="1:9" x14ac:dyDescent="0.25">
      <c r="B35" s="7"/>
      <c r="G35" s="7"/>
      <c r="H35" s="2"/>
    </row>
    <row r="36" spans="1:9" x14ac:dyDescent="0.25">
      <c r="A36" s="62" t="s">
        <v>390</v>
      </c>
      <c r="G36" s="7"/>
      <c r="H36" s="2">
        <f>H34+I34</f>
        <v>24</v>
      </c>
      <c r="I36">
        <v>3</v>
      </c>
    </row>
    <row r="37" spans="1:9" x14ac:dyDescent="0.25">
      <c r="G37" s="7"/>
      <c r="H37" s="2"/>
    </row>
    <row r="38" spans="1:9" x14ac:dyDescent="0.25">
      <c r="A38" s="167" t="s">
        <v>379</v>
      </c>
      <c r="G38" s="7"/>
      <c r="H38" s="2">
        <f>H36+I36</f>
        <v>27</v>
      </c>
    </row>
    <row r="39" spans="1:9" x14ac:dyDescent="0.25">
      <c r="A39" s="9"/>
      <c r="H39" s="12"/>
    </row>
    <row r="67" spans="9:9" ht="14.4" x14ac:dyDescent="0.3">
      <c r="I67" s="19"/>
    </row>
    <row r="68" spans="9:9" ht="14.4" x14ac:dyDescent="0.3">
      <c r="I68" s="19"/>
    </row>
    <row r="69" spans="9:9" ht="14.4" x14ac:dyDescent="0.3">
      <c r="I69" s="19"/>
    </row>
    <row r="70" spans="9:9" ht="14.4" x14ac:dyDescent="0.3">
      <c r="I70" s="19"/>
    </row>
    <row r="71" spans="9:9" ht="14.4" x14ac:dyDescent="0.3">
      <c r="I71" s="19"/>
    </row>
    <row r="72" spans="9:9" ht="14.4" x14ac:dyDescent="0.3">
      <c r="I72" s="19"/>
    </row>
    <row r="73" spans="9:9" ht="14.4" x14ac:dyDescent="0.3">
      <c r="I73" s="19"/>
    </row>
    <row r="74" spans="9:9" ht="14.4" x14ac:dyDescent="0.3">
      <c r="I74" s="19"/>
    </row>
    <row r="75" spans="9:9" ht="14.4" x14ac:dyDescent="0.3">
      <c r="I75" s="19"/>
    </row>
    <row r="76" spans="9:9" ht="14.4" x14ac:dyDescent="0.3">
      <c r="I76" s="19"/>
    </row>
    <row r="77" spans="9:9" ht="14.4" x14ac:dyDescent="0.3">
      <c r="I77" s="19"/>
    </row>
    <row r="78" spans="9:9" ht="14.4" x14ac:dyDescent="0.3">
      <c r="I78" s="19"/>
    </row>
    <row r="79" spans="9:9" ht="14.4" x14ac:dyDescent="0.3">
      <c r="I79" s="19"/>
    </row>
    <row r="80" spans="9:9" ht="14.4" x14ac:dyDescent="0.3">
      <c r="I80" s="19"/>
    </row>
    <row r="81" spans="9:9" ht="14.4" x14ac:dyDescent="0.3">
      <c r="I81" s="19"/>
    </row>
    <row r="82" spans="9:9" ht="14.4" x14ac:dyDescent="0.3">
      <c r="I82" s="19"/>
    </row>
    <row r="83" spans="9:9" ht="14.4" x14ac:dyDescent="0.3">
      <c r="I83" s="19"/>
    </row>
    <row r="84" spans="9:9" ht="14.4" x14ac:dyDescent="0.3">
      <c r="I84" s="19"/>
    </row>
    <row r="85" spans="9:9" ht="14.4" x14ac:dyDescent="0.3">
      <c r="I85" s="19"/>
    </row>
    <row r="86" spans="9:9" ht="14.4" hidden="1" x14ac:dyDescent="0.3">
      <c r="I86" s="19"/>
    </row>
    <row r="87" spans="9:9" ht="14.4" x14ac:dyDescent="0.3">
      <c r="I87" s="19"/>
    </row>
    <row r="88" spans="9:9" ht="14.4" x14ac:dyDescent="0.3">
      <c r="I88" s="19"/>
    </row>
    <row r="89" spans="9:9" ht="14.4" x14ac:dyDescent="0.3">
      <c r="I89" s="19"/>
    </row>
    <row r="90" spans="9:9" ht="14.4" x14ac:dyDescent="0.3">
      <c r="I90" s="19"/>
    </row>
    <row r="91" spans="9:9" ht="14.4" hidden="1" x14ac:dyDescent="0.3">
      <c r="I91" s="19"/>
    </row>
    <row r="92" spans="9:9" ht="14.4" hidden="1" x14ac:dyDescent="0.3">
      <c r="I92" s="19"/>
    </row>
    <row r="93" spans="9:9" ht="14.4" x14ac:dyDescent="0.3">
      <c r="I93" s="19"/>
    </row>
    <row r="94" spans="9:9" ht="14.4" x14ac:dyDescent="0.3">
      <c r="I94" s="19"/>
    </row>
    <row r="95" spans="9:9" ht="14.4" x14ac:dyDescent="0.3">
      <c r="I95" s="19"/>
    </row>
    <row r="96" spans="9:9" ht="14.4" x14ac:dyDescent="0.3">
      <c r="I96" s="19"/>
    </row>
    <row r="97" spans="9:9" ht="14.4" x14ac:dyDescent="0.3">
      <c r="I97" s="19"/>
    </row>
    <row r="98" spans="9:9" ht="14.4" x14ac:dyDescent="0.3">
      <c r="I98" s="19"/>
    </row>
    <row r="99" spans="9:9" ht="14.4" hidden="1" x14ac:dyDescent="0.3">
      <c r="I99" s="19"/>
    </row>
    <row r="100" spans="9:9" ht="14.4" x14ac:dyDescent="0.3">
      <c r="I100" s="19"/>
    </row>
    <row r="101" spans="9:9" ht="14.4" x14ac:dyDescent="0.3">
      <c r="I101" s="19"/>
    </row>
    <row r="103" spans="9:9" ht="14.4" x14ac:dyDescent="0.3">
      <c r="I103" s="19"/>
    </row>
    <row r="104" spans="9:9" ht="14.4" x14ac:dyDescent="0.3">
      <c r="I104" s="19"/>
    </row>
    <row r="105" spans="9:9" ht="14.4" x14ac:dyDescent="0.3">
      <c r="I105" s="19"/>
    </row>
    <row r="106" spans="9:9" x14ac:dyDescent="0.25">
      <c r="I106" s="22"/>
    </row>
    <row r="132" ht="15" customHeight="1" x14ac:dyDescent="0.25"/>
    <row r="147" ht="12.75" customHeight="1" x14ac:dyDescent="0.25"/>
    <row r="148" ht="11.25" customHeight="1" x14ac:dyDescent="0.25"/>
    <row r="149" ht="11.25" customHeight="1" x14ac:dyDescent="0.25"/>
    <row r="151" ht="11.25" customHeight="1" x14ac:dyDescent="0.25"/>
    <row r="174" spans="10:10" ht="15.75" customHeight="1" x14ac:dyDescent="0.3">
      <c r="J174" s="23"/>
    </row>
    <row r="175" spans="10:10" ht="15.75" customHeight="1" x14ac:dyDescent="0.3">
      <c r="J175" s="23"/>
    </row>
    <row r="176" spans="10:10" x14ac:dyDescent="0.25">
      <c r="J176" s="9"/>
    </row>
    <row r="179" spans="1:9" x14ac:dyDescent="0.25">
      <c r="G179" s="24"/>
      <c r="H179" s="25"/>
      <c r="I179" s="25"/>
    </row>
    <row r="180" spans="1:9" x14ac:dyDescent="0.25">
      <c r="G180" s="26"/>
      <c r="H180" s="25"/>
      <c r="I180" s="25"/>
    </row>
    <row r="181" spans="1:9" x14ac:dyDescent="0.25">
      <c r="A181" s="27"/>
      <c r="B181" s="27"/>
      <c r="C181" s="27"/>
      <c r="D181" s="27"/>
      <c r="E181" s="27"/>
      <c r="F181" s="27"/>
      <c r="G181" s="28"/>
      <c r="H181" s="30"/>
      <c r="I181" s="30"/>
    </row>
    <row r="182" spans="1:9" x14ac:dyDescent="0.25">
      <c r="A182" s="27"/>
      <c r="B182" s="27"/>
      <c r="C182" s="27"/>
      <c r="D182" s="27"/>
      <c r="E182" s="27"/>
      <c r="F182" s="27"/>
      <c r="G182" s="28"/>
      <c r="H182" s="30"/>
      <c r="I182" s="30"/>
    </row>
    <row r="183" spans="1:9" x14ac:dyDescent="0.25">
      <c r="A183" s="31"/>
      <c r="B183" s="31"/>
      <c r="C183" s="31"/>
      <c r="D183" s="31"/>
      <c r="E183" s="31"/>
      <c r="F183" s="31"/>
      <c r="G183" s="28"/>
      <c r="H183" s="33"/>
      <c r="I183" s="32"/>
    </row>
    <row r="184" spans="1:9" x14ac:dyDescent="0.25">
      <c r="A184" s="27"/>
      <c r="B184" s="27"/>
      <c r="C184" s="27"/>
      <c r="D184" s="27"/>
      <c r="E184" s="27"/>
      <c r="F184" s="27"/>
      <c r="G184" s="28"/>
      <c r="H184" s="30"/>
      <c r="I184" s="30"/>
    </row>
    <row r="185" spans="1:9" x14ac:dyDescent="0.25">
      <c r="A185" s="27"/>
      <c r="B185" s="27"/>
      <c r="C185" s="27"/>
      <c r="D185" s="27"/>
      <c r="E185" s="27"/>
      <c r="F185" s="27"/>
      <c r="G185" s="28"/>
      <c r="H185" s="30"/>
      <c r="I185" s="30"/>
    </row>
    <row r="186" spans="1:9" x14ac:dyDescent="0.25">
      <c r="A186" s="27"/>
      <c r="B186" s="27"/>
      <c r="C186" s="27"/>
      <c r="D186" s="27"/>
      <c r="E186" s="27"/>
      <c r="F186" s="27"/>
      <c r="G186" s="34"/>
      <c r="H186" s="35"/>
      <c r="I186" s="29"/>
    </row>
    <row r="187" spans="1:9" x14ac:dyDescent="0.25">
      <c r="A187" s="27"/>
      <c r="B187" s="27"/>
      <c r="C187" s="27"/>
      <c r="D187" s="27"/>
      <c r="E187" s="27"/>
      <c r="F187" s="27"/>
      <c r="G187" s="34"/>
      <c r="H187" s="35"/>
      <c r="I187" s="29"/>
    </row>
    <row r="188" spans="1:9" x14ac:dyDescent="0.25">
      <c r="A188" s="27"/>
      <c r="B188" s="27"/>
      <c r="C188" s="27"/>
      <c r="D188" s="27"/>
      <c r="E188" s="27"/>
      <c r="F188" s="27"/>
      <c r="G188" s="34"/>
      <c r="H188" s="35"/>
      <c r="I188" s="29"/>
    </row>
    <row r="189" spans="1:9" x14ac:dyDescent="0.25">
      <c r="A189" s="27"/>
      <c r="B189" s="27"/>
      <c r="C189" s="27"/>
      <c r="D189" s="27"/>
      <c r="E189" s="27"/>
      <c r="F189" s="27"/>
      <c r="G189" s="34"/>
      <c r="H189" s="35"/>
      <c r="I189" s="29"/>
    </row>
    <row r="190" spans="1:9" x14ac:dyDescent="0.25">
      <c r="A190" s="36"/>
      <c r="B190" s="37"/>
      <c r="C190" s="37"/>
      <c r="D190" s="37"/>
      <c r="E190" s="37"/>
      <c r="F190" s="37"/>
      <c r="G190" s="34"/>
      <c r="H190" s="38"/>
      <c r="I190" s="30"/>
    </row>
    <row r="191" spans="1:9" x14ac:dyDescent="0.25">
      <c r="A191" s="36"/>
      <c r="B191" s="37"/>
      <c r="C191" s="37"/>
      <c r="D191" s="37"/>
      <c r="E191" s="37"/>
      <c r="F191" s="37"/>
      <c r="G191" s="34"/>
      <c r="H191" s="38"/>
      <c r="I191" s="30"/>
    </row>
    <row r="192" spans="1:9" x14ac:dyDescent="0.25">
      <c r="A192" s="36"/>
      <c r="B192" s="37"/>
      <c r="C192" s="37"/>
      <c r="D192" s="37"/>
      <c r="E192" s="37"/>
      <c r="F192" s="37"/>
      <c r="G192" s="34"/>
      <c r="H192" s="38"/>
      <c r="I192" s="30"/>
    </row>
    <row r="193" spans="1:9" x14ac:dyDescent="0.25">
      <c r="A193" s="31"/>
      <c r="B193" s="31"/>
      <c r="C193" s="31"/>
      <c r="D193" s="31"/>
      <c r="E193" s="31"/>
      <c r="F193" s="31"/>
      <c r="G193" s="28"/>
      <c r="H193" s="32"/>
      <c r="I193" s="32"/>
    </row>
    <row r="194" spans="1:9" x14ac:dyDescent="0.25">
      <c r="A194" s="27"/>
      <c r="B194" s="27"/>
      <c r="C194" s="31"/>
      <c r="D194" s="31"/>
      <c r="E194" s="31"/>
      <c r="F194" s="31"/>
      <c r="G194" s="28"/>
      <c r="H194" s="32"/>
      <c r="I194" s="32"/>
    </row>
    <row r="195" spans="1:9" x14ac:dyDescent="0.25">
      <c r="A195" s="27"/>
      <c r="B195" s="27"/>
      <c r="C195" s="31"/>
      <c r="D195" s="31"/>
      <c r="E195" s="31"/>
      <c r="F195" s="31"/>
      <c r="G195" s="28"/>
      <c r="H195" s="32"/>
      <c r="I195" s="32"/>
    </row>
    <row r="196" spans="1:9" x14ac:dyDescent="0.25">
      <c r="A196" s="31"/>
      <c r="B196" s="31"/>
      <c r="C196" s="31"/>
      <c r="D196" s="31"/>
      <c r="E196" s="31"/>
      <c r="F196" s="31"/>
      <c r="G196" s="28"/>
      <c r="H196" s="32"/>
      <c r="I196" s="32"/>
    </row>
    <row r="197" spans="1:9" x14ac:dyDescent="0.25">
      <c r="A197" s="27"/>
      <c r="B197" s="27"/>
      <c r="C197" s="27"/>
      <c r="D197" s="27"/>
      <c r="E197" s="27"/>
      <c r="F197" s="27"/>
      <c r="G197" s="28"/>
      <c r="H197" s="35"/>
      <c r="I197" s="29"/>
    </row>
    <row r="198" spans="1:9" x14ac:dyDescent="0.25">
      <c r="A198" s="27"/>
      <c r="B198" s="27"/>
      <c r="C198" s="27"/>
      <c r="D198" s="27"/>
      <c r="E198" s="27"/>
      <c r="F198" s="27"/>
      <c r="G198" s="28"/>
      <c r="H198" s="35"/>
      <c r="I198" s="29"/>
    </row>
    <row r="199" spans="1:9" x14ac:dyDescent="0.25">
      <c r="A199" s="27"/>
      <c r="B199" s="27"/>
      <c r="C199" s="27"/>
      <c r="D199" s="27"/>
      <c r="E199" s="27"/>
      <c r="F199" s="27"/>
      <c r="G199" s="28"/>
      <c r="H199" s="35"/>
      <c r="I199" s="29"/>
    </row>
    <row r="200" spans="1:9" x14ac:dyDescent="0.25">
      <c r="A200" s="31"/>
      <c r="B200" s="31"/>
      <c r="C200" s="31"/>
      <c r="D200" s="31"/>
      <c r="E200" s="31"/>
      <c r="F200" s="31"/>
      <c r="G200" s="28"/>
      <c r="H200" s="39"/>
      <c r="I200" s="39"/>
    </row>
    <row r="201" spans="1:9" x14ac:dyDescent="0.25">
      <c r="G201" s="21"/>
    </row>
    <row r="202" spans="1:9" x14ac:dyDescent="0.25">
      <c r="A202" s="40"/>
      <c r="B202" s="12"/>
      <c r="C202" s="12"/>
      <c r="D202" s="12"/>
      <c r="E202" s="12"/>
      <c r="F202" s="12"/>
      <c r="G202" s="12"/>
      <c r="H202" s="12"/>
      <c r="I202" s="12"/>
    </row>
    <row r="203" spans="1:9" x14ac:dyDescent="0.25">
      <c r="A203" s="40"/>
    </row>
    <row r="205" spans="1:9" x14ac:dyDescent="0.25">
      <c r="A205" s="31"/>
    </row>
    <row r="209" spans="3:5" x14ac:dyDescent="0.25">
      <c r="C209" s="41"/>
      <c r="D209" s="41"/>
      <c r="E209" s="41"/>
    </row>
    <row r="226" spans="1:11" x14ac:dyDescent="0.25">
      <c r="J226" s="42"/>
      <c r="K226" s="42"/>
    </row>
    <row r="230" spans="1:11" ht="15.6" x14ac:dyDescent="0.3">
      <c r="C230" s="23"/>
      <c r="D230" s="43"/>
      <c r="E230" s="43"/>
      <c r="F230" s="43"/>
      <c r="G230" s="43"/>
    </row>
    <row r="232" spans="1:11" ht="15" customHeight="1" x14ac:dyDescent="0.3">
      <c r="A232" s="44"/>
      <c r="B232" s="44"/>
      <c r="C232" s="44"/>
      <c r="D232" s="44"/>
      <c r="E232" s="44"/>
      <c r="F232" s="44"/>
      <c r="G232" s="45"/>
      <c r="H232" s="24"/>
      <c r="I232" s="24"/>
    </row>
    <row r="233" spans="1:11" ht="12.75" customHeight="1" x14ac:dyDescent="0.3">
      <c r="A233" s="44"/>
      <c r="B233" s="44"/>
      <c r="C233" s="44"/>
      <c r="D233" s="44"/>
      <c r="E233" s="44"/>
      <c r="F233" s="44"/>
      <c r="G233" s="45"/>
      <c r="H233" s="14"/>
      <c r="I233" s="14"/>
    </row>
    <row r="234" spans="1:11" x14ac:dyDescent="0.25">
      <c r="G234" s="26"/>
      <c r="H234" s="24"/>
      <c r="I234" s="24"/>
    </row>
    <row r="343" ht="15" customHeight="1" x14ac:dyDescent="0.25"/>
    <row r="344" ht="12.75" customHeight="1" x14ac:dyDescent="0.25"/>
    <row r="451" ht="15.75" customHeight="1" x14ac:dyDescent="0.25"/>
    <row r="452" ht="12.75" customHeight="1" x14ac:dyDescent="0.25"/>
    <row r="836" ht="22.5" customHeight="1" x14ac:dyDescent="0.25"/>
    <row r="864" ht="13.5" customHeight="1" x14ac:dyDescent="0.25"/>
    <row r="902" ht="13.5" customHeight="1" x14ac:dyDescent="0.25"/>
    <row r="1052" ht="12" customHeight="1" x14ac:dyDescent="0.25"/>
    <row r="1053" ht="12" customHeight="1" x14ac:dyDescent="0.25"/>
    <row r="1054" ht="12" customHeight="1" x14ac:dyDescent="0.25"/>
    <row r="1055" ht="12" customHeight="1" x14ac:dyDescent="0.25"/>
    <row r="1056" ht="12" customHeight="1" x14ac:dyDescent="0.25"/>
    <row r="1057" ht="12" customHeight="1" x14ac:dyDescent="0.25"/>
    <row r="1058" ht="12" customHeight="1" x14ac:dyDescent="0.25"/>
    <row r="1059" ht="12" customHeight="1" x14ac:dyDescent="0.25"/>
    <row r="1060" ht="12" customHeight="1" x14ac:dyDescent="0.25"/>
    <row r="1061" ht="12" customHeight="1" x14ac:dyDescent="0.25"/>
    <row r="1062" ht="12" customHeight="1" x14ac:dyDescent="0.25"/>
    <row r="1063" ht="12" customHeight="1" x14ac:dyDescent="0.25"/>
    <row r="1064" ht="12" customHeight="1" x14ac:dyDescent="0.25"/>
    <row r="1065" ht="12" customHeight="1" x14ac:dyDescent="0.25"/>
    <row r="1231" ht="40.5" customHeight="1" x14ac:dyDescent="0.25"/>
    <row r="1274" ht="26.25" customHeight="1" x14ac:dyDescent="0.25"/>
    <row r="1275" ht="40.5" customHeight="1" x14ac:dyDescent="0.25"/>
    <row r="1276" ht="25.5" customHeight="1" x14ac:dyDescent="0.25"/>
    <row r="1328" ht="24" customHeight="1" x14ac:dyDescent="0.25"/>
    <row r="1329" ht="22.5" customHeight="1" x14ac:dyDescent="0.25"/>
    <row r="1330" ht="13.5" customHeight="1" x14ac:dyDescent="0.25"/>
  </sheetData>
  <mergeCells count="1">
    <mergeCell ref="A1:H1"/>
  </mergeCells>
  <phoneticPr fontId="0" type="noConversion"/>
  <pageMargins left="1.1417322834645669" right="0.74803149606299213" top="1.1811023622047245" bottom="0.78740157480314965" header="0.31496062992125984" footer="0.31496062992125984"/>
  <pageSetup paperSize="9" firstPageNumber="14"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rowBreaks count="3" manualBreakCount="3">
    <brk id="62" max="16383" man="1"/>
    <brk id="114" max="16383" man="1"/>
    <brk id="17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1"/>
  <sheetViews>
    <sheetView view="pageBreakPreview" zoomScaleNormal="100" zoomScaleSheetLayoutView="100" workbookViewId="0">
      <selection activeCell="E31" sqref="E31:G31"/>
    </sheetView>
  </sheetViews>
  <sheetFormatPr defaultRowHeight="13.2" x14ac:dyDescent="0.25"/>
  <cols>
    <col min="3" max="3" width="14.5546875" customWidth="1"/>
    <col min="4" max="4" width="13.6640625" customWidth="1"/>
    <col min="5" max="5" width="11.109375" customWidth="1"/>
    <col min="6" max="6" width="7" customWidth="1"/>
    <col min="7" max="7" width="16.109375" customWidth="1"/>
    <col min="8" max="8" width="12.6640625" customWidth="1"/>
  </cols>
  <sheetData>
    <row r="1" spans="1:9" ht="20.25" customHeight="1" x14ac:dyDescent="0.4">
      <c r="A1" s="470" t="str">
        <f>saturs!A8</f>
        <v>Informācija par sabiedrību</v>
      </c>
      <c r="B1" s="470"/>
      <c r="C1" s="470"/>
      <c r="D1" s="470"/>
      <c r="E1" s="470"/>
      <c r="F1" s="470"/>
      <c r="G1" s="470"/>
      <c r="H1" s="470"/>
    </row>
    <row r="2" spans="1:9" ht="17.399999999999999" x14ac:dyDescent="0.3">
      <c r="D2" s="13"/>
      <c r="E2" s="13"/>
      <c r="F2" s="13"/>
      <c r="G2" s="14"/>
    </row>
    <row r="4" spans="1:9" ht="13.8" x14ac:dyDescent="0.25">
      <c r="A4" s="15" t="s">
        <v>541</v>
      </c>
      <c r="B4" s="16"/>
      <c r="C4" s="16"/>
      <c r="D4" s="469" t="s">
        <v>381</v>
      </c>
      <c r="E4" s="469"/>
      <c r="F4" s="469"/>
      <c r="G4" s="469"/>
      <c r="H4" s="469"/>
    </row>
    <row r="5" spans="1:9" ht="13.8" x14ac:dyDescent="0.25">
      <c r="A5" s="15"/>
      <c r="B5" s="16"/>
      <c r="C5" s="16"/>
      <c r="D5" s="469" t="s">
        <v>355</v>
      </c>
      <c r="E5" s="469"/>
      <c r="F5" s="469"/>
      <c r="G5" s="469"/>
      <c r="H5" s="469"/>
    </row>
    <row r="6" spans="1:9" ht="13.8" x14ac:dyDescent="0.25">
      <c r="A6" s="15" t="s">
        <v>405</v>
      </c>
      <c r="B6" s="16"/>
      <c r="C6" s="16"/>
      <c r="D6" s="137" t="s">
        <v>540</v>
      </c>
      <c r="E6" s="18"/>
      <c r="F6" s="18"/>
      <c r="G6" s="18"/>
    </row>
    <row r="7" spans="1:9" ht="13.8" x14ac:dyDescent="0.25">
      <c r="A7" s="15"/>
      <c r="B7" s="16"/>
      <c r="C7" s="16"/>
      <c r="D7" s="18"/>
      <c r="E7" s="18"/>
      <c r="F7" s="18"/>
      <c r="G7" s="18"/>
    </row>
    <row r="8" spans="1:9" ht="13.8" x14ac:dyDescent="0.25">
      <c r="A8" s="15" t="s">
        <v>406</v>
      </c>
      <c r="B8" s="7"/>
      <c r="C8" s="7"/>
      <c r="D8" s="138">
        <v>41503029988</v>
      </c>
      <c r="E8" s="18" t="s">
        <v>16</v>
      </c>
      <c r="F8" s="18"/>
      <c r="G8" s="18"/>
    </row>
    <row r="9" spans="1:9" ht="13.8" x14ac:dyDescent="0.25">
      <c r="A9" s="15"/>
      <c r="B9" s="16"/>
      <c r="C9" s="16"/>
      <c r="D9" s="18"/>
      <c r="E9" s="18"/>
      <c r="F9" s="18"/>
      <c r="G9" s="18"/>
    </row>
    <row r="10" spans="1:9" ht="13.8" x14ac:dyDescent="0.25">
      <c r="A10" s="15" t="s">
        <v>407</v>
      </c>
      <c r="B10" s="16"/>
      <c r="C10" s="16"/>
      <c r="D10" s="18" t="s">
        <v>634</v>
      </c>
      <c r="E10" s="18"/>
      <c r="F10" s="18"/>
    </row>
    <row r="11" spans="1:9" ht="13.8" x14ac:dyDescent="0.25">
      <c r="A11" s="15"/>
      <c r="B11" s="16"/>
      <c r="C11" s="16"/>
      <c r="D11" s="18"/>
      <c r="E11" s="18"/>
      <c r="F11" s="18"/>
      <c r="G11" s="18"/>
    </row>
    <row r="12" spans="1:9" ht="13.8" x14ac:dyDescent="0.25">
      <c r="A12" s="15" t="s">
        <v>408</v>
      </c>
      <c r="B12" s="16"/>
      <c r="C12" s="16"/>
      <c r="D12" s="469" t="str">
        <f>D10</f>
        <v>"Cinīši", Demenes pag., Augšdaugavas nov., LV-5422</v>
      </c>
      <c r="E12" s="469"/>
      <c r="F12" s="469"/>
      <c r="G12" s="469"/>
      <c r="H12" s="469"/>
    </row>
    <row r="13" spans="1:9" ht="13.8" x14ac:dyDescent="0.25">
      <c r="A13" s="15"/>
      <c r="B13" s="16"/>
      <c r="C13" s="16"/>
      <c r="D13" s="18"/>
      <c r="E13" s="18"/>
      <c r="F13" s="18"/>
      <c r="G13" s="18"/>
    </row>
    <row r="14" spans="1:9" ht="13.8" x14ac:dyDescent="0.25">
      <c r="A14" s="15" t="s">
        <v>543</v>
      </c>
      <c r="B14" s="16"/>
      <c r="C14" s="16"/>
      <c r="D14" s="469" t="s">
        <v>17</v>
      </c>
      <c r="E14" s="469"/>
      <c r="F14" s="469"/>
      <c r="G14" s="469"/>
      <c r="H14" s="469"/>
      <c r="I14" s="137"/>
    </row>
    <row r="15" spans="1:9" ht="13.8" x14ac:dyDescent="0.25">
      <c r="A15" s="15"/>
      <c r="B15" s="16"/>
      <c r="C15" s="16"/>
      <c r="D15" s="137"/>
      <c r="E15" s="137"/>
      <c r="F15" s="137"/>
      <c r="G15" s="137"/>
      <c r="H15" s="137"/>
      <c r="I15" s="137"/>
    </row>
    <row r="16" spans="1:9" ht="27.75" customHeight="1" x14ac:dyDescent="0.25">
      <c r="A16" s="473" t="s">
        <v>542</v>
      </c>
      <c r="B16" s="473"/>
      <c r="C16" s="473"/>
      <c r="D16" s="18">
        <v>3811</v>
      </c>
      <c r="E16" s="18"/>
      <c r="F16" s="18"/>
      <c r="G16" s="18"/>
    </row>
    <row r="17" spans="1:8" ht="14.25" customHeight="1" x14ac:dyDescent="0.25">
      <c r="A17" s="15"/>
      <c r="B17" s="16"/>
      <c r="C17" s="16"/>
      <c r="D17" s="18"/>
      <c r="E17" s="18"/>
      <c r="F17" s="18"/>
      <c r="G17" s="18"/>
    </row>
    <row r="18" spans="1:8" ht="16.95" customHeight="1" x14ac:dyDescent="0.25">
      <c r="A18" s="15" t="s">
        <v>409</v>
      </c>
      <c r="B18" s="16"/>
      <c r="C18" s="16"/>
      <c r="D18" s="18" t="s">
        <v>30</v>
      </c>
      <c r="E18" s="18"/>
      <c r="F18" s="18"/>
      <c r="G18" s="18"/>
    </row>
    <row r="19" spans="1:8" ht="16.2" customHeight="1" x14ac:dyDescent="0.25">
      <c r="A19" s="15" t="s">
        <v>410</v>
      </c>
      <c r="B19" s="16"/>
      <c r="C19" s="16"/>
      <c r="D19" s="18" t="s">
        <v>31</v>
      </c>
      <c r="E19" s="18"/>
      <c r="F19" s="18"/>
      <c r="G19" s="18"/>
    </row>
    <row r="20" spans="1:8" ht="16.2" customHeight="1" x14ac:dyDescent="0.25">
      <c r="A20" s="15"/>
      <c r="B20" s="16"/>
      <c r="C20" s="16"/>
      <c r="D20" s="18"/>
      <c r="E20" s="18"/>
      <c r="F20" s="18"/>
      <c r="G20" s="18"/>
    </row>
    <row r="21" spans="1:8" ht="31.2" customHeight="1" x14ac:dyDescent="0.25">
      <c r="A21" s="421" t="s">
        <v>411</v>
      </c>
      <c r="B21" s="16"/>
      <c r="C21" s="16"/>
      <c r="D21" s="474" t="s">
        <v>641</v>
      </c>
      <c r="E21" s="474"/>
      <c r="F21" s="474"/>
      <c r="G21" s="474"/>
      <c r="H21" s="420" t="s">
        <v>680</v>
      </c>
    </row>
    <row r="22" spans="1:8" ht="29.25" customHeight="1" x14ac:dyDescent="0.25">
      <c r="A22" s="15"/>
      <c r="B22" s="16"/>
      <c r="C22" s="16"/>
      <c r="D22" s="474" t="s">
        <v>643</v>
      </c>
      <c r="E22" s="474"/>
      <c r="F22" s="474"/>
      <c r="G22" s="474"/>
      <c r="H22" s="420" t="s">
        <v>681</v>
      </c>
    </row>
    <row r="23" spans="1:8" ht="28.5" customHeight="1" x14ac:dyDescent="0.25">
      <c r="A23" s="15"/>
      <c r="B23" s="16"/>
      <c r="C23" s="16"/>
      <c r="D23" s="474" t="s">
        <v>644</v>
      </c>
      <c r="E23" s="474"/>
      <c r="F23" s="474"/>
      <c r="G23" s="474"/>
      <c r="H23" s="179" t="s">
        <v>682</v>
      </c>
    </row>
    <row r="24" spans="1:8" ht="30.45" customHeight="1" x14ac:dyDescent="0.25">
      <c r="A24" s="15"/>
      <c r="B24" s="16"/>
      <c r="C24" s="16"/>
      <c r="D24" s="474" t="s">
        <v>645</v>
      </c>
      <c r="E24" s="474"/>
      <c r="F24" s="474"/>
      <c r="G24" s="474"/>
      <c r="H24" s="179" t="s">
        <v>683</v>
      </c>
    </row>
    <row r="25" spans="1:8" ht="28.95" customHeight="1" x14ac:dyDescent="0.25">
      <c r="A25" s="15"/>
      <c r="B25" s="16"/>
      <c r="C25" s="16"/>
      <c r="D25" s="474" t="s">
        <v>642</v>
      </c>
      <c r="E25" s="474"/>
      <c r="F25" s="474"/>
      <c r="G25" s="474"/>
      <c r="H25" s="420" t="s">
        <v>684</v>
      </c>
    </row>
    <row r="26" spans="1:8" ht="13.95" customHeight="1" x14ac:dyDescent="0.25">
      <c r="A26" s="15"/>
      <c r="B26" s="16"/>
      <c r="C26" s="16"/>
      <c r="D26" s="18"/>
      <c r="E26" s="18"/>
      <c r="F26" s="18"/>
      <c r="G26" s="18"/>
    </row>
    <row r="27" spans="1:8" ht="13.8" x14ac:dyDescent="0.25">
      <c r="A27" s="15" t="s">
        <v>382</v>
      </c>
      <c r="B27" s="16"/>
      <c r="C27" s="16"/>
      <c r="D27" s="18" t="s">
        <v>18</v>
      </c>
      <c r="E27" s="18"/>
      <c r="F27" s="18"/>
      <c r="G27" s="18"/>
    </row>
    <row r="28" spans="1:8" ht="13.8" x14ac:dyDescent="0.25">
      <c r="A28" s="15"/>
      <c r="B28" s="16"/>
      <c r="C28" s="16"/>
      <c r="D28" s="18"/>
      <c r="E28" s="18"/>
      <c r="F28" s="18"/>
      <c r="G28" s="18"/>
    </row>
    <row r="29" spans="1:8" ht="13.8" x14ac:dyDescent="0.25">
      <c r="A29" s="15" t="s">
        <v>412</v>
      </c>
      <c r="B29" s="16"/>
      <c r="C29" s="16"/>
      <c r="D29" s="20" t="s">
        <v>413</v>
      </c>
      <c r="E29" s="162">
        <v>44927</v>
      </c>
      <c r="F29" s="20" t="s">
        <v>414</v>
      </c>
      <c r="G29" s="162">
        <v>45291</v>
      </c>
    </row>
    <row r="30" spans="1:8" ht="13.8" x14ac:dyDescent="0.25">
      <c r="A30" s="15"/>
      <c r="B30" s="16"/>
      <c r="C30" s="16"/>
      <c r="D30" s="18"/>
      <c r="E30" s="18"/>
      <c r="F30" s="18"/>
      <c r="G30" s="18"/>
    </row>
    <row r="31" spans="1:8" ht="28.2" customHeight="1" x14ac:dyDescent="0.25">
      <c r="A31" s="475" t="s">
        <v>415</v>
      </c>
      <c r="B31" s="475"/>
      <c r="C31" s="475"/>
      <c r="D31" s="177" t="s">
        <v>499</v>
      </c>
      <c r="E31" s="471"/>
      <c r="F31" s="471"/>
      <c r="G31" s="471"/>
    </row>
    <row r="32" spans="1:8" ht="13.8" x14ac:dyDescent="0.25">
      <c r="A32" s="15"/>
      <c r="B32" s="16"/>
      <c r="C32" s="16"/>
      <c r="D32" s="18"/>
      <c r="E32" s="18"/>
      <c r="F32" s="18"/>
      <c r="G32" s="18"/>
    </row>
    <row r="33" spans="1:9" ht="13.8" x14ac:dyDescent="0.25">
      <c r="A33" s="15" t="s">
        <v>416</v>
      </c>
      <c r="B33" s="16"/>
      <c r="C33" s="16"/>
      <c r="D33" s="18" t="s">
        <v>39</v>
      </c>
      <c r="E33" s="15"/>
      <c r="F33" s="472"/>
      <c r="G33" s="472"/>
    </row>
    <row r="34" spans="1:9" ht="13.8" x14ac:dyDescent="0.25">
      <c r="A34" s="15"/>
      <c r="B34" s="16"/>
      <c r="C34" s="16"/>
      <c r="D34" s="18"/>
      <c r="E34" s="18"/>
      <c r="F34" s="18"/>
      <c r="G34" s="18"/>
    </row>
    <row r="35" spans="1:9" ht="15.6" x14ac:dyDescent="0.25">
      <c r="A35" s="15" t="s">
        <v>417</v>
      </c>
      <c r="B35" s="16"/>
      <c r="C35" s="16"/>
      <c r="D35" s="468" t="s">
        <v>685</v>
      </c>
      <c r="E35" s="468"/>
      <c r="F35" s="468"/>
      <c r="G35" s="468"/>
      <c r="H35" s="468"/>
      <c r="I35" s="468"/>
    </row>
    <row r="36" spans="1:9" ht="15.6" x14ac:dyDescent="0.25">
      <c r="A36" s="15"/>
      <c r="B36" s="16"/>
      <c r="C36" s="16"/>
      <c r="D36" s="468" t="s">
        <v>686</v>
      </c>
      <c r="E36" s="468"/>
      <c r="F36" s="468"/>
      <c r="G36" s="468"/>
      <c r="H36" s="468"/>
      <c r="I36" s="468"/>
    </row>
    <row r="37" spans="1:9" ht="15.6" x14ac:dyDescent="0.25">
      <c r="D37" s="468" t="s">
        <v>687</v>
      </c>
      <c r="E37" s="468"/>
      <c r="F37" s="468"/>
      <c r="G37" s="468"/>
      <c r="H37" s="468"/>
      <c r="I37" s="468"/>
    </row>
    <row r="38" spans="1:9" ht="15.6" x14ac:dyDescent="0.25">
      <c r="D38" s="468" t="s">
        <v>688</v>
      </c>
      <c r="E38" s="468"/>
      <c r="F38" s="468"/>
      <c r="G38" s="468"/>
      <c r="H38" s="468"/>
      <c r="I38" s="468"/>
    </row>
    <row r="39" spans="1:9" ht="15.6" x14ac:dyDescent="0.25">
      <c r="D39" s="450"/>
      <c r="E39" s="450"/>
      <c r="F39" s="450"/>
      <c r="G39" s="450"/>
      <c r="H39" s="450"/>
      <c r="I39" s="450"/>
    </row>
    <row r="40" spans="1:9" ht="15.6" x14ac:dyDescent="0.25">
      <c r="D40" s="468" t="s">
        <v>689</v>
      </c>
      <c r="E40" s="468"/>
      <c r="F40" s="468"/>
      <c r="G40" s="468"/>
      <c r="H40" s="468"/>
      <c r="I40" s="468"/>
    </row>
    <row r="41" spans="1:9" ht="15.6" x14ac:dyDescent="0.25">
      <c r="D41" s="468" t="s">
        <v>690</v>
      </c>
      <c r="E41" s="468"/>
      <c r="F41" s="468"/>
      <c r="G41" s="468"/>
      <c r="H41" s="468"/>
      <c r="I41" s="468"/>
    </row>
  </sheetData>
  <mergeCells count="20">
    <mergeCell ref="E31:G31"/>
    <mergeCell ref="F33:G33"/>
    <mergeCell ref="A16:C16"/>
    <mergeCell ref="D23:G23"/>
    <mergeCell ref="D22:G22"/>
    <mergeCell ref="D25:G25"/>
    <mergeCell ref="D24:G24"/>
    <mergeCell ref="A31:C31"/>
    <mergeCell ref="D21:G21"/>
    <mergeCell ref="D5:H5"/>
    <mergeCell ref="A1:H1"/>
    <mergeCell ref="D4:H4"/>
    <mergeCell ref="D14:H14"/>
    <mergeCell ref="D12:H12"/>
    <mergeCell ref="D40:I40"/>
    <mergeCell ref="D41:I41"/>
    <mergeCell ref="D35:I35"/>
    <mergeCell ref="D36:I36"/>
    <mergeCell ref="D37:I37"/>
    <mergeCell ref="D38:I38"/>
  </mergeCells>
  <phoneticPr fontId="0" type="noConversion"/>
  <pageMargins left="0.74803149606299213" right="0.74803149606299213" top="1.1811023622047245" bottom="0.78740157480314965" header="0.31496062992125984" footer="0.31496062992125984"/>
  <pageSetup paperSize="9" scale="94" firstPageNumber="14"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0"/>
  <sheetViews>
    <sheetView view="pageBreakPreview" topLeftCell="A25" zoomScale="90" zoomScaleNormal="100" zoomScaleSheetLayoutView="90" workbookViewId="0">
      <selection activeCell="E38" sqref="E38"/>
    </sheetView>
  </sheetViews>
  <sheetFormatPr defaultRowHeight="15" x14ac:dyDescent="0.25"/>
  <cols>
    <col min="1" max="1" width="14.88671875" customWidth="1"/>
    <col min="2" max="3" width="15.33203125" customWidth="1"/>
    <col min="4" max="4" width="11.44140625" style="59" customWidth="1"/>
    <col min="5" max="5" width="13.6640625" style="46" customWidth="1"/>
    <col min="6" max="6" width="3.33203125" style="46" customWidth="1"/>
    <col min="7" max="7" width="13.6640625" style="46" customWidth="1"/>
  </cols>
  <sheetData>
    <row r="1" spans="1:8" s="1" customFormat="1" ht="15.6" x14ac:dyDescent="0.3">
      <c r="A1" s="23" t="s">
        <v>554</v>
      </c>
      <c r="B1" s="385" t="s">
        <v>691</v>
      </c>
      <c r="C1" s="385" t="s">
        <v>692</v>
      </c>
      <c r="D1" s="60"/>
      <c r="E1" s="47"/>
      <c r="F1" s="47"/>
      <c r="G1" s="46"/>
    </row>
    <row r="2" spans="1:8" s="1" customFormat="1" x14ac:dyDescent="0.25">
      <c r="A2"/>
      <c r="B2"/>
      <c r="C2"/>
      <c r="D2" s="59"/>
      <c r="E2" s="46"/>
      <c r="F2" s="46"/>
      <c r="G2" s="46"/>
    </row>
    <row r="3" spans="1:8" s="1" customFormat="1" ht="13.5" customHeight="1" x14ac:dyDescent="0.3">
      <c r="A3" s="476" t="s">
        <v>430</v>
      </c>
      <c r="B3" s="476"/>
      <c r="C3" s="476"/>
      <c r="D3" s="107" t="s">
        <v>420</v>
      </c>
      <c r="E3" s="110">
        <v>2023</v>
      </c>
      <c r="F3" s="394"/>
      <c r="G3" s="110">
        <v>2022</v>
      </c>
      <c r="H3" s="50" t="s">
        <v>421</v>
      </c>
    </row>
    <row r="4" spans="1:8" s="1" customFormat="1" ht="13.8" thickBot="1" x14ac:dyDescent="0.3">
      <c r="A4" s="476"/>
      <c r="B4" s="476"/>
      <c r="C4" s="476"/>
      <c r="D4" s="107" t="s">
        <v>422</v>
      </c>
      <c r="E4" s="111" t="s">
        <v>477</v>
      </c>
      <c r="F4" s="394"/>
      <c r="G4" s="111" t="s">
        <v>477</v>
      </c>
    </row>
    <row r="5" spans="1:8" s="1" customFormat="1" ht="13.8" thickTop="1" x14ac:dyDescent="0.25">
      <c r="A5"/>
      <c r="B5"/>
      <c r="C5"/>
      <c r="D5" s="61"/>
    </row>
    <row r="6" spans="1:8" x14ac:dyDescent="0.25">
      <c r="A6" s="477" t="s">
        <v>569</v>
      </c>
      <c r="B6" s="477"/>
      <c r="C6" s="477"/>
      <c r="D6" s="61"/>
    </row>
    <row r="7" spans="1:8" hidden="1" x14ac:dyDescent="0.25">
      <c r="A7" s="7" t="s">
        <v>518</v>
      </c>
      <c r="B7" s="108"/>
      <c r="C7" s="108"/>
      <c r="D7" s="61"/>
    </row>
    <row r="8" spans="1:8" ht="27" hidden="1" customHeight="1" x14ac:dyDescent="0.25">
      <c r="A8" s="478" t="s">
        <v>519</v>
      </c>
      <c r="B8" s="478"/>
      <c r="C8" s="478"/>
      <c r="D8" s="61"/>
      <c r="E8" s="142">
        <v>0</v>
      </c>
      <c r="F8" s="65"/>
      <c r="G8" s="142">
        <v>0</v>
      </c>
    </row>
    <row r="9" spans="1:8" ht="15.6" hidden="1" x14ac:dyDescent="0.3">
      <c r="A9" s="108"/>
      <c r="B9" s="108"/>
      <c r="C9" s="33" t="s">
        <v>520</v>
      </c>
      <c r="D9" s="171"/>
      <c r="E9" s="143">
        <f>E8</f>
        <v>0</v>
      </c>
      <c r="F9" s="58"/>
      <c r="G9" s="143">
        <f>G8</f>
        <v>0</v>
      </c>
    </row>
    <row r="10" spans="1:8" ht="15.6" x14ac:dyDescent="0.3">
      <c r="A10" s="108" t="s">
        <v>463</v>
      </c>
      <c r="B10" s="108"/>
      <c r="C10" s="33"/>
      <c r="D10" s="171"/>
      <c r="E10" s="58"/>
      <c r="F10" s="58"/>
      <c r="G10" s="58"/>
    </row>
    <row r="11" spans="1:8" s="1" customFormat="1" x14ac:dyDescent="0.25">
      <c r="A11" s="293" t="s">
        <v>2</v>
      </c>
      <c r="B11" s="293"/>
      <c r="C11" s="307"/>
      <c r="D11" s="75"/>
      <c r="E11" s="65">
        <v>85</v>
      </c>
      <c r="F11" s="65"/>
      <c r="G11" s="65">
        <v>85</v>
      </c>
    </row>
    <row r="12" spans="1:8" s="1" customFormat="1" ht="15.6" x14ac:dyDescent="0.3">
      <c r="A12" s="293"/>
      <c r="B12" s="293"/>
      <c r="C12" s="112" t="s">
        <v>299</v>
      </c>
      <c r="D12" s="75"/>
      <c r="E12" s="106">
        <v>85</v>
      </c>
      <c r="F12" s="121"/>
      <c r="G12" s="106">
        <v>85</v>
      </c>
    </row>
    <row r="13" spans="1:8" x14ac:dyDescent="0.25">
      <c r="A13" s="7" t="s">
        <v>600</v>
      </c>
      <c r="B13" s="7"/>
      <c r="D13" s="61"/>
    </row>
    <row r="14" spans="1:8" x14ac:dyDescent="0.25">
      <c r="A14" t="s">
        <v>553</v>
      </c>
      <c r="B14" s="7"/>
      <c r="D14" s="61"/>
    </row>
    <row r="15" spans="1:8" x14ac:dyDescent="0.25">
      <c r="A15" s="1" t="s">
        <v>546</v>
      </c>
      <c r="B15" s="1"/>
      <c r="D15" s="61"/>
      <c r="E15" s="76">
        <v>5190205</v>
      </c>
      <c r="F15" s="76"/>
      <c r="G15" s="76">
        <v>1457961</v>
      </c>
    </row>
    <row r="16" spans="1:8" x14ac:dyDescent="0.25">
      <c r="A16" s="1" t="s">
        <v>552</v>
      </c>
      <c r="B16" s="7"/>
      <c r="D16" s="61"/>
      <c r="E16" s="76">
        <v>5911987</v>
      </c>
      <c r="F16" s="76"/>
      <c r="G16" s="76">
        <v>1769766</v>
      </c>
    </row>
    <row r="17" spans="1:9" ht="16.95" customHeight="1" x14ac:dyDescent="0.25">
      <c r="A17" t="s">
        <v>551</v>
      </c>
      <c r="D17" s="63"/>
      <c r="E17" s="76">
        <v>42024</v>
      </c>
      <c r="F17" s="76"/>
      <c r="G17" s="76">
        <v>1328</v>
      </c>
    </row>
    <row r="18" spans="1:9" ht="14.4" customHeight="1" x14ac:dyDescent="0.25">
      <c r="A18" t="s">
        <v>550</v>
      </c>
      <c r="D18" s="63"/>
      <c r="E18" s="76">
        <v>0</v>
      </c>
      <c r="F18" s="76"/>
      <c r="G18" s="76">
        <v>1311654</v>
      </c>
    </row>
    <row r="19" spans="1:9" s="62" customFormat="1" ht="15.6" x14ac:dyDescent="0.3">
      <c r="A19" s="7"/>
      <c r="B19" s="7"/>
      <c r="C19" s="33" t="s">
        <v>431</v>
      </c>
      <c r="D19" s="172">
        <v>1</v>
      </c>
      <c r="E19" s="106">
        <f>SUM(E15:E18)</f>
        <v>11144216</v>
      </c>
      <c r="F19" s="121"/>
      <c r="G19" s="106">
        <f>SUM(G15:G18)</f>
        <v>4540709</v>
      </c>
    </row>
    <row r="20" spans="1:9" hidden="1" x14ac:dyDescent="0.25">
      <c r="A20" s="1" t="s">
        <v>549</v>
      </c>
      <c r="B20" s="62"/>
      <c r="D20" s="61"/>
      <c r="E20" s="119"/>
      <c r="F20" s="119"/>
      <c r="G20" s="119"/>
    </row>
    <row r="21" spans="1:9" hidden="1" x14ac:dyDescent="0.25">
      <c r="A21" s="1" t="s">
        <v>548</v>
      </c>
      <c r="B21" s="62"/>
      <c r="D21" s="61"/>
      <c r="E21" s="119"/>
      <c r="F21" s="119"/>
      <c r="G21" s="119"/>
    </row>
    <row r="22" spans="1:9" s="62" customFormat="1" ht="15.6" x14ac:dyDescent="0.3">
      <c r="A22" s="7"/>
      <c r="B22" s="7"/>
      <c r="C22" s="33" t="s">
        <v>32</v>
      </c>
      <c r="D22" s="171"/>
      <c r="E22" s="106">
        <f>SUM(E15:E18)+E12</f>
        <v>11144301</v>
      </c>
      <c r="F22" s="121"/>
      <c r="G22" s="106">
        <f>SUM(G12:G18)</f>
        <v>4540794</v>
      </c>
    </row>
    <row r="23" spans="1:9" ht="15.6" x14ac:dyDescent="0.3">
      <c r="A23" s="477" t="s">
        <v>570</v>
      </c>
      <c r="B23" s="477"/>
      <c r="C23" s="477"/>
      <c r="D23" s="61"/>
      <c r="E23" s="121"/>
      <c r="F23" s="121"/>
      <c r="G23" s="121"/>
    </row>
    <row r="24" spans="1:9" x14ac:dyDescent="0.25">
      <c r="A24" s="7" t="s">
        <v>601</v>
      </c>
      <c r="B24" s="7"/>
      <c r="D24" s="61"/>
      <c r="E24" s="119"/>
      <c r="F24" s="119"/>
      <c r="G24" s="119"/>
    </row>
    <row r="25" spans="1:9" x14ac:dyDescent="0.25">
      <c r="A25" s="1" t="s">
        <v>547</v>
      </c>
      <c r="B25" s="7"/>
      <c r="D25" s="61"/>
      <c r="E25" s="119">
        <v>147712</v>
      </c>
      <c r="F25" s="119"/>
      <c r="G25" s="119">
        <v>152578</v>
      </c>
    </row>
    <row r="26" spans="1:9" hidden="1" x14ac:dyDescent="0.25">
      <c r="A26" s="1" t="s">
        <v>571</v>
      </c>
      <c r="B26" s="7"/>
      <c r="D26" s="61"/>
      <c r="E26" s="119"/>
      <c r="F26" s="119"/>
      <c r="G26" s="119"/>
    </row>
    <row r="27" spans="1:9" hidden="1" x14ac:dyDescent="0.25">
      <c r="A27" t="s">
        <v>572</v>
      </c>
      <c r="D27" s="61"/>
      <c r="E27" s="119"/>
      <c r="F27" s="119"/>
      <c r="G27" s="119"/>
    </row>
    <row r="28" spans="1:9" ht="15.6" x14ac:dyDescent="0.3">
      <c r="C28" s="33" t="s">
        <v>573</v>
      </c>
      <c r="D28" s="173">
        <v>2</v>
      </c>
      <c r="E28" s="106">
        <f>E25+E26+E27</f>
        <v>147712</v>
      </c>
      <c r="F28" s="121"/>
      <c r="G28" s="106">
        <f>G25+G26+G27</f>
        <v>152578</v>
      </c>
      <c r="I28" s="115"/>
    </row>
    <row r="29" spans="1:9" x14ac:dyDescent="0.25">
      <c r="A29" s="7" t="s">
        <v>602</v>
      </c>
      <c r="B29" s="7"/>
      <c r="D29" s="174"/>
      <c r="E29" s="119"/>
      <c r="F29" s="119"/>
      <c r="G29" s="119"/>
    </row>
    <row r="30" spans="1:9" x14ac:dyDescent="0.25">
      <c r="A30" t="s">
        <v>432</v>
      </c>
      <c r="D30" s="173">
        <v>3</v>
      </c>
      <c r="E30" s="119">
        <v>947335</v>
      </c>
      <c r="F30" s="119"/>
      <c r="G30" s="119">
        <v>593401</v>
      </c>
    </row>
    <row r="31" spans="1:9" hidden="1" x14ac:dyDescent="0.25">
      <c r="A31" t="s">
        <v>574</v>
      </c>
      <c r="D31" s="173"/>
      <c r="E31" s="119"/>
      <c r="F31" s="119"/>
      <c r="G31" s="119"/>
    </row>
    <row r="32" spans="1:9" x14ac:dyDescent="0.25">
      <c r="A32" t="s">
        <v>433</v>
      </c>
      <c r="D32" s="173">
        <v>4</v>
      </c>
      <c r="E32" s="119">
        <v>2327</v>
      </c>
      <c r="F32" s="119"/>
      <c r="G32" s="119">
        <v>504</v>
      </c>
    </row>
    <row r="33" spans="1:9" hidden="1" x14ac:dyDescent="0.25">
      <c r="A33" t="s">
        <v>575</v>
      </c>
      <c r="D33" s="173">
        <v>13</v>
      </c>
      <c r="E33" s="119"/>
      <c r="F33" s="119"/>
      <c r="G33" s="119"/>
    </row>
    <row r="34" spans="1:9" x14ac:dyDescent="0.25">
      <c r="A34" t="s">
        <v>479</v>
      </c>
      <c r="D34" s="173">
        <v>5</v>
      </c>
      <c r="E34" s="119">
        <v>42096</v>
      </c>
      <c r="F34" s="119"/>
      <c r="G34" s="119">
        <v>48266</v>
      </c>
    </row>
    <row r="35" spans="1:9" hidden="1" x14ac:dyDescent="0.25">
      <c r="A35" s="168" t="s">
        <v>576</v>
      </c>
      <c r="D35" s="173">
        <v>18</v>
      </c>
      <c r="E35" s="119"/>
      <c r="F35" s="119"/>
      <c r="G35" s="119"/>
    </row>
    <row r="36" spans="1:9" ht="15.6" x14ac:dyDescent="0.3">
      <c r="A36" s="7"/>
      <c r="C36" s="33" t="s">
        <v>603</v>
      </c>
      <c r="D36" s="174"/>
      <c r="E36" s="106">
        <f>SUM(E30:E35)</f>
        <v>991758</v>
      </c>
      <c r="F36" s="121"/>
      <c r="G36" s="106">
        <f>SUM(G30:G35)</f>
        <v>642171</v>
      </c>
      <c r="I36" s="115"/>
    </row>
    <row r="37" spans="1:9" ht="15.6" x14ac:dyDescent="0.3">
      <c r="A37" s="7" t="s">
        <v>6</v>
      </c>
      <c r="B37" s="7"/>
      <c r="C37" s="7"/>
      <c r="D37" s="171">
        <v>6</v>
      </c>
      <c r="E37" s="106">
        <v>508424</v>
      </c>
      <c r="F37" s="121"/>
      <c r="G37" s="106">
        <v>318526</v>
      </c>
      <c r="I37" s="115"/>
    </row>
    <row r="38" spans="1:9" ht="16.2" thickBot="1" x14ac:dyDescent="0.35">
      <c r="B38" s="7"/>
      <c r="C38" s="33" t="s">
        <v>577</v>
      </c>
      <c r="D38" s="61"/>
      <c r="E38" s="120">
        <f>E37+E28+E36</f>
        <v>1647894</v>
      </c>
      <c r="F38" s="121"/>
      <c r="G38" s="120">
        <f>G37+G28+G36</f>
        <v>1113275</v>
      </c>
    </row>
    <row r="39" spans="1:9" ht="16.8" thickTop="1" thickBot="1" x14ac:dyDescent="0.35">
      <c r="B39" s="7"/>
      <c r="C39" s="109" t="s">
        <v>535</v>
      </c>
      <c r="D39" s="61"/>
      <c r="E39" s="122">
        <f>E38+E22+E9</f>
        <v>12792195</v>
      </c>
      <c r="F39" s="180"/>
      <c r="G39" s="122">
        <f>G38+G22+G9</f>
        <v>5654069</v>
      </c>
    </row>
    <row r="40" spans="1:9" ht="16.2" thickTop="1" x14ac:dyDescent="0.3">
      <c r="B40" s="7"/>
      <c r="C40" s="109"/>
      <c r="D40" s="61"/>
      <c r="E40" s="180"/>
      <c r="F40" s="180"/>
      <c r="G40" s="180"/>
    </row>
    <row r="41" spans="1:9" x14ac:dyDescent="0.25">
      <c r="A41" s="93" t="s">
        <v>677</v>
      </c>
      <c r="D41" s="61"/>
      <c r="E41" s="64"/>
      <c r="F41" s="64"/>
      <c r="G41" s="64"/>
    </row>
    <row r="42" spans="1:9" x14ac:dyDescent="0.25">
      <c r="D42" s="61"/>
      <c r="E42" s="65"/>
      <c r="F42" s="65"/>
    </row>
    <row r="43" spans="1:9" x14ac:dyDescent="0.25">
      <c r="D43" s="61"/>
      <c r="E43" s="65"/>
      <c r="F43" s="65"/>
    </row>
    <row r="44" spans="1:9" x14ac:dyDescent="0.25">
      <c r="C44" s="7"/>
      <c r="D44" s="61"/>
      <c r="E44" s="65"/>
      <c r="F44" s="65"/>
    </row>
    <row r="45" spans="1:9" x14ac:dyDescent="0.25">
      <c r="D45" s="61"/>
      <c r="E45" s="65"/>
      <c r="F45" s="65"/>
    </row>
    <row r="46" spans="1:9" x14ac:dyDescent="0.25">
      <c r="D46" s="61"/>
      <c r="E46" s="65"/>
      <c r="F46" s="65"/>
    </row>
    <row r="47" spans="1:9" x14ac:dyDescent="0.25">
      <c r="D47" s="61"/>
      <c r="E47" s="65"/>
      <c r="F47" s="65"/>
    </row>
    <row r="48" spans="1:9" x14ac:dyDescent="0.25">
      <c r="D48" s="61"/>
      <c r="E48" s="65"/>
      <c r="F48" s="65"/>
    </row>
    <row r="49" spans="1:7" x14ac:dyDescent="0.25">
      <c r="D49" s="61"/>
      <c r="E49" s="65"/>
      <c r="F49" s="65"/>
    </row>
    <row r="50" spans="1:7" x14ac:dyDescent="0.25">
      <c r="C50" s="7"/>
      <c r="D50" s="61"/>
      <c r="E50" s="65"/>
      <c r="F50" s="65"/>
    </row>
    <row r="51" spans="1:7" x14ac:dyDescent="0.25">
      <c r="D51" s="61"/>
      <c r="E51" s="65"/>
      <c r="F51" s="65"/>
    </row>
    <row r="52" spans="1:7" x14ac:dyDescent="0.25">
      <c r="D52" s="61"/>
      <c r="E52" s="66"/>
      <c r="F52" s="66"/>
      <c r="G52" s="65"/>
    </row>
    <row r="53" spans="1:7" x14ac:dyDescent="0.25">
      <c r="D53" s="61"/>
      <c r="E53" s="65"/>
      <c r="F53" s="65"/>
    </row>
    <row r="54" spans="1:7" ht="15.6" x14ac:dyDescent="0.3">
      <c r="A54" s="7"/>
      <c r="B54" s="7"/>
      <c r="C54" s="7"/>
      <c r="D54" s="61"/>
      <c r="E54" s="58"/>
      <c r="F54" s="58"/>
      <c r="G54" s="58"/>
    </row>
    <row r="55" spans="1:7" x14ac:dyDescent="0.25">
      <c r="D55" s="61"/>
      <c r="E55" s="65"/>
      <c r="F55" s="65"/>
    </row>
    <row r="56" spans="1:7" x14ac:dyDescent="0.25">
      <c r="A56" s="7"/>
      <c r="D56" s="61"/>
      <c r="E56" s="65"/>
      <c r="F56" s="65"/>
    </row>
    <row r="57" spans="1:7" x14ac:dyDescent="0.25">
      <c r="D57" s="61"/>
      <c r="E57" s="65"/>
      <c r="F57" s="65"/>
    </row>
    <row r="58" spans="1:7" x14ac:dyDescent="0.25">
      <c r="D58" s="61"/>
      <c r="E58" s="65"/>
      <c r="F58" s="65"/>
    </row>
    <row r="59" spans="1:7" x14ac:dyDescent="0.25">
      <c r="D59" s="61"/>
      <c r="E59" s="65"/>
      <c r="F59" s="65"/>
    </row>
    <row r="60" spans="1:7" x14ac:dyDescent="0.25">
      <c r="A60" s="7"/>
      <c r="D60" s="61"/>
      <c r="E60" s="65"/>
      <c r="F60" s="65"/>
    </row>
    <row r="61" spans="1:7" x14ac:dyDescent="0.25">
      <c r="A61" s="7"/>
      <c r="D61" s="61"/>
      <c r="E61" s="65"/>
      <c r="F61" s="65"/>
    </row>
    <row r="62" spans="1:7" x14ac:dyDescent="0.25">
      <c r="A62" s="7"/>
      <c r="D62" s="61"/>
      <c r="E62" s="65"/>
      <c r="F62" s="65"/>
    </row>
    <row r="63" spans="1:7" x14ac:dyDescent="0.25">
      <c r="A63" s="7"/>
      <c r="B63" s="7"/>
      <c r="D63" s="61"/>
      <c r="E63" s="65"/>
      <c r="F63" s="65"/>
    </row>
    <row r="64" spans="1:7" x14ac:dyDescent="0.25">
      <c r="D64" s="61"/>
      <c r="E64" s="65"/>
      <c r="F64" s="65"/>
    </row>
    <row r="65" spans="1:7" x14ac:dyDescent="0.25">
      <c r="D65" s="61"/>
      <c r="E65" s="65"/>
      <c r="F65" s="65"/>
    </row>
    <row r="66" spans="1:7" x14ac:dyDescent="0.25">
      <c r="D66" s="61"/>
      <c r="E66" s="65"/>
      <c r="F66" s="65"/>
    </row>
    <row r="67" spans="1:7" x14ac:dyDescent="0.25">
      <c r="D67" s="61"/>
      <c r="E67" s="65"/>
      <c r="F67" s="65"/>
    </row>
    <row r="68" spans="1:7" x14ac:dyDescent="0.25">
      <c r="D68" s="61"/>
      <c r="E68" s="65"/>
      <c r="F68" s="65"/>
    </row>
    <row r="69" spans="1:7" x14ac:dyDescent="0.25">
      <c r="D69" s="61"/>
      <c r="E69" s="65"/>
      <c r="F69" s="65"/>
    </row>
    <row r="70" spans="1:7" x14ac:dyDescent="0.25">
      <c r="D70" s="61"/>
      <c r="E70" s="65"/>
      <c r="F70" s="65"/>
    </row>
    <row r="71" spans="1:7" x14ac:dyDescent="0.25">
      <c r="D71" s="61"/>
      <c r="E71" s="65"/>
      <c r="F71" s="65"/>
    </row>
    <row r="72" spans="1:7" x14ac:dyDescent="0.25">
      <c r="D72" s="61"/>
      <c r="E72" s="65"/>
      <c r="F72" s="65"/>
    </row>
    <row r="73" spans="1:7" x14ac:dyDescent="0.25">
      <c r="D73" s="61"/>
      <c r="E73" s="65"/>
      <c r="F73" s="65"/>
    </row>
    <row r="74" spans="1:7" x14ac:dyDescent="0.25">
      <c r="D74" s="61"/>
      <c r="E74" s="65"/>
      <c r="F74" s="65"/>
    </row>
    <row r="75" spans="1:7" x14ac:dyDescent="0.25">
      <c r="D75" s="61"/>
      <c r="E75" s="65"/>
      <c r="F75" s="65"/>
    </row>
    <row r="76" spans="1:7" x14ac:dyDescent="0.25">
      <c r="D76" s="61"/>
      <c r="E76" s="65"/>
      <c r="F76" s="65"/>
    </row>
    <row r="77" spans="1:7" x14ac:dyDescent="0.25">
      <c r="D77" s="61"/>
      <c r="E77" s="65"/>
      <c r="F77" s="65"/>
    </row>
    <row r="78" spans="1:7" x14ac:dyDescent="0.25">
      <c r="D78" s="61"/>
      <c r="E78" s="65"/>
      <c r="F78" s="65"/>
    </row>
    <row r="79" spans="1:7" ht="15.6" x14ac:dyDescent="0.3">
      <c r="A79" s="7"/>
      <c r="B79" s="7"/>
      <c r="C79" s="7"/>
      <c r="D79" s="61"/>
      <c r="E79" s="58"/>
      <c r="F79" s="58"/>
      <c r="G79" s="67"/>
    </row>
    <row r="80" spans="1:7" x14ac:dyDescent="0.25">
      <c r="D80" s="61"/>
      <c r="E80" s="65"/>
      <c r="F80" s="65"/>
    </row>
    <row r="81" spans="1:7" x14ac:dyDescent="0.25">
      <c r="A81" s="7"/>
      <c r="B81" s="7"/>
      <c r="D81" s="61"/>
      <c r="E81" s="65"/>
      <c r="F81" s="65"/>
    </row>
    <row r="82" spans="1:7" x14ac:dyDescent="0.25">
      <c r="D82" s="61"/>
      <c r="E82" s="65"/>
      <c r="F82" s="65"/>
      <c r="G82" s="65"/>
    </row>
    <row r="83" spans="1:7" x14ac:dyDescent="0.25">
      <c r="D83" s="61"/>
      <c r="E83" s="65"/>
      <c r="F83" s="65"/>
      <c r="G83" s="65"/>
    </row>
    <row r="84" spans="1:7" x14ac:dyDescent="0.25">
      <c r="D84" s="61"/>
      <c r="E84" s="65"/>
      <c r="F84" s="65"/>
      <c r="G84" s="65"/>
    </row>
    <row r="85" spans="1:7" x14ac:dyDescent="0.25">
      <c r="D85" s="61"/>
      <c r="E85" s="68"/>
      <c r="F85" s="68"/>
      <c r="G85" s="65"/>
    </row>
    <row r="86" spans="1:7" x14ac:dyDescent="0.25">
      <c r="D86" s="61"/>
      <c r="E86" s="68"/>
      <c r="F86" s="68"/>
      <c r="G86" s="65"/>
    </row>
    <row r="87" spans="1:7" x14ac:dyDescent="0.25">
      <c r="D87" s="61"/>
      <c r="E87" s="68"/>
      <c r="F87" s="68"/>
      <c r="G87" s="65"/>
    </row>
    <row r="88" spans="1:7" x14ac:dyDescent="0.25">
      <c r="D88" s="61"/>
      <c r="E88" s="68"/>
      <c r="F88" s="68"/>
      <c r="G88" s="65"/>
    </row>
    <row r="89" spans="1:7" x14ac:dyDescent="0.25">
      <c r="D89" s="61"/>
      <c r="E89" s="68"/>
      <c r="F89" s="68"/>
      <c r="G89" s="65"/>
    </row>
    <row r="90" spans="1:7" x14ac:dyDescent="0.25">
      <c r="D90" s="61"/>
      <c r="E90" s="65"/>
      <c r="F90" s="65"/>
      <c r="G90" s="65"/>
    </row>
    <row r="91" spans="1:7" x14ac:dyDescent="0.25">
      <c r="D91" s="61"/>
      <c r="E91" s="65"/>
      <c r="F91" s="65"/>
      <c r="G91" s="65"/>
    </row>
    <row r="92" spans="1:7" x14ac:dyDescent="0.25">
      <c r="D92" s="61"/>
      <c r="E92" s="65"/>
      <c r="F92" s="65"/>
      <c r="G92" s="65"/>
    </row>
    <row r="93" spans="1:7" x14ac:dyDescent="0.25">
      <c r="D93" s="61"/>
      <c r="E93" s="65"/>
      <c r="F93" s="65"/>
      <c r="G93" s="65"/>
    </row>
    <row r="94" spans="1:7" x14ac:dyDescent="0.25">
      <c r="D94" s="61"/>
      <c r="E94" s="65"/>
      <c r="F94" s="65"/>
      <c r="G94" s="65"/>
    </row>
    <row r="95" spans="1:7" x14ac:dyDescent="0.25">
      <c r="D95" s="61"/>
      <c r="E95" s="65"/>
      <c r="F95" s="65"/>
      <c r="G95" s="65"/>
    </row>
    <row r="96" spans="1:7" x14ac:dyDescent="0.25">
      <c r="D96" s="61"/>
      <c r="E96" s="65"/>
      <c r="F96" s="65"/>
      <c r="G96" s="65"/>
    </row>
    <row r="97" spans="1:7" ht="15.6" x14ac:dyDescent="0.3">
      <c r="A97" s="7"/>
      <c r="B97" s="7"/>
      <c r="C97" s="7"/>
      <c r="D97" s="61"/>
      <c r="E97" s="58"/>
      <c r="F97" s="58"/>
      <c r="G97" s="58"/>
    </row>
    <row r="98" spans="1:7" x14ac:dyDescent="0.25">
      <c r="D98" s="61"/>
      <c r="E98" s="65"/>
      <c r="F98" s="65"/>
      <c r="G98" s="65"/>
    </row>
    <row r="99" spans="1:7" ht="15.6" x14ac:dyDescent="0.3">
      <c r="A99" s="7"/>
      <c r="D99" s="61"/>
      <c r="E99" s="58"/>
      <c r="F99" s="58"/>
      <c r="G99" s="58"/>
    </row>
    <row r="100" spans="1:7" x14ac:dyDescent="0.25">
      <c r="D100" s="61"/>
      <c r="E100" s="65"/>
      <c r="F100" s="65"/>
      <c r="G100" s="65"/>
    </row>
    <row r="101" spans="1:7" ht="15.6" x14ac:dyDescent="0.3">
      <c r="A101" s="7"/>
      <c r="B101" s="7"/>
      <c r="C101" s="7"/>
      <c r="D101" s="61"/>
      <c r="E101" s="57"/>
      <c r="F101" s="57"/>
      <c r="G101" s="57"/>
    </row>
    <row r="102" spans="1:7" x14ac:dyDescent="0.25">
      <c r="D102" s="61"/>
      <c r="E102" s="65"/>
      <c r="F102" s="65"/>
      <c r="G102" s="65"/>
    </row>
    <row r="103" spans="1:7" x14ac:dyDescent="0.25">
      <c r="A103" s="69"/>
      <c r="D103" s="61"/>
      <c r="E103" s="65"/>
      <c r="F103" s="65"/>
      <c r="G103" s="65"/>
    </row>
    <row r="104" spans="1:7" x14ac:dyDescent="0.25">
      <c r="A104" s="7"/>
      <c r="E104" s="65"/>
      <c r="F104" s="65"/>
      <c r="G104" s="65"/>
    </row>
    <row r="105" spans="1:7" x14ac:dyDescent="0.25">
      <c r="E105" s="65"/>
      <c r="F105" s="65"/>
      <c r="G105" s="65"/>
    </row>
    <row r="106" spans="1:7" x14ac:dyDescent="0.25">
      <c r="E106" s="65"/>
      <c r="F106" s="65"/>
      <c r="G106" s="65"/>
    </row>
    <row r="107" spans="1:7" x14ac:dyDescent="0.25">
      <c r="B107" s="14"/>
      <c r="E107" s="65"/>
      <c r="F107" s="65"/>
      <c r="G107" s="65"/>
    </row>
    <row r="108" spans="1:7" x14ac:dyDescent="0.25">
      <c r="C108" s="14"/>
      <c r="E108" s="65"/>
      <c r="F108" s="65"/>
      <c r="G108" s="65"/>
    </row>
    <row r="109" spans="1:7" x14ac:dyDescent="0.25">
      <c r="E109" s="65"/>
      <c r="F109" s="65"/>
      <c r="G109" s="65"/>
    </row>
    <row r="110" spans="1:7" x14ac:dyDescent="0.25">
      <c r="E110" s="65"/>
      <c r="F110" s="65"/>
      <c r="G110" s="65"/>
    </row>
  </sheetData>
  <mergeCells count="4">
    <mergeCell ref="A3:C4"/>
    <mergeCell ref="A6:C6"/>
    <mergeCell ref="A23:C23"/>
    <mergeCell ref="A8:C8"/>
  </mergeCells>
  <phoneticPr fontId="0" type="noConversion"/>
  <hyperlinks>
    <hyperlink ref="H3" location="G!P.pielikumi.A1" display="Uz pielikumu" xr:uid="{00000000-0004-0000-0300-000000000000}"/>
  </hyperlinks>
  <pageMargins left="0.74803149606299213" right="0.74803149606299213" top="1.1811023622047245" bottom="0.78740157480314965" header="0.31496062992125984" footer="0.31496062992125984"/>
  <pageSetup paperSize="9" firstPageNumber="14"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W41"/>
  <sheetViews>
    <sheetView view="pageBreakPreview" topLeftCell="A22" zoomScaleNormal="100" zoomScaleSheetLayoutView="100" workbookViewId="0">
      <selection activeCell="E30" sqref="E30"/>
    </sheetView>
  </sheetViews>
  <sheetFormatPr defaultRowHeight="15" x14ac:dyDescent="0.25"/>
  <cols>
    <col min="1" max="1" width="16.6640625" style="1" customWidth="1"/>
    <col min="2" max="2" width="15" style="1" customWidth="1"/>
    <col min="3" max="3" width="15.88671875" style="1" customWidth="1"/>
    <col min="4" max="4" width="6.6640625" style="70" customWidth="1"/>
    <col min="5" max="5" width="13.88671875" style="46" customWidth="1"/>
    <col min="6" max="6" width="2.5546875" style="46" customWidth="1"/>
    <col min="7" max="7" width="14.109375" style="46" customWidth="1"/>
    <col min="8" max="8" width="9.109375" style="71" customWidth="1"/>
    <col min="9" max="9" width="9.109375" bestFit="1" customWidth="1"/>
  </cols>
  <sheetData>
    <row r="1" spans="1:257" s="1" customFormat="1" ht="15.6" x14ac:dyDescent="0.3">
      <c r="A1" s="23" t="s">
        <v>554</v>
      </c>
      <c r="B1" s="385" t="str">
        <f>aktivs!B1</f>
        <v>UZ 31.12.2023.</v>
      </c>
      <c r="C1" s="385" t="str">
        <f>aktivs!C1</f>
        <v>UN 31.12.2022.</v>
      </c>
      <c r="D1" s="103"/>
      <c r="E1" s="103"/>
      <c r="F1" s="103"/>
      <c r="G1" s="46"/>
      <c r="H1" s="71"/>
    </row>
    <row r="2" spans="1:257" s="1" customFormat="1" x14ac:dyDescent="0.25">
      <c r="D2" s="72"/>
      <c r="E2" s="46"/>
      <c r="F2" s="46"/>
      <c r="G2" s="46"/>
      <c r="H2" s="71"/>
    </row>
    <row r="3" spans="1:257" s="1" customFormat="1" x14ac:dyDescent="0.25">
      <c r="D3" s="59"/>
      <c r="E3" s="46"/>
      <c r="F3" s="46"/>
      <c r="G3" s="46"/>
      <c r="H3" s="71"/>
    </row>
    <row r="4" spans="1:257" s="7" customFormat="1" ht="13.5" customHeight="1" x14ac:dyDescent="0.3">
      <c r="A4" s="476" t="s">
        <v>434</v>
      </c>
      <c r="B4" s="476"/>
      <c r="C4" s="476"/>
      <c r="D4" s="107" t="str">
        <f>aktivs!D3</f>
        <v>Piezīmes</v>
      </c>
      <c r="E4" s="110">
        <f>aktivs!E3</f>
        <v>2023</v>
      </c>
      <c r="F4" s="394"/>
      <c r="G4" s="110">
        <f>aktivs!G3</f>
        <v>2022</v>
      </c>
      <c r="H4" s="73" t="s">
        <v>421</v>
      </c>
    </row>
    <row r="5" spans="1:257" s="7" customFormat="1" ht="13.8" thickBot="1" x14ac:dyDescent="0.3">
      <c r="A5" s="476"/>
      <c r="B5" s="476"/>
      <c r="C5" s="476"/>
      <c r="D5" s="107" t="str">
        <f>aktivs!D4</f>
        <v>numurs</v>
      </c>
      <c r="E5" s="111" t="s">
        <v>477</v>
      </c>
      <c r="F5" s="394"/>
      <c r="G5" s="111" t="s">
        <v>477</v>
      </c>
      <c r="H5" s="74"/>
    </row>
    <row r="6" spans="1:257" s="7" customFormat="1" ht="13.8" thickTop="1" x14ac:dyDescent="0.25">
      <c r="A6" s="479"/>
      <c r="B6" s="479"/>
      <c r="C6" s="479"/>
      <c r="D6" s="61"/>
      <c r="H6" s="74"/>
    </row>
    <row r="7" spans="1:257" ht="13.5" customHeight="1" x14ac:dyDescent="0.25">
      <c r="A7" s="62" t="s">
        <v>578</v>
      </c>
      <c r="D7" s="72"/>
    </row>
    <row r="8" spans="1:257" ht="14.25" customHeight="1" x14ac:dyDescent="0.25">
      <c r="A8" s="1" t="s">
        <v>435</v>
      </c>
      <c r="D8" s="75"/>
      <c r="E8" s="76">
        <v>536640</v>
      </c>
      <c r="F8" s="76"/>
      <c r="G8" s="76">
        <v>488480</v>
      </c>
    </row>
    <row r="9" spans="1:257" ht="0.6" customHeight="1" x14ac:dyDescent="0.25">
      <c r="A9" s="1" t="s">
        <v>12</v>
      </c>
      <c r="D9" s="77"/>
      <c r="E9" s="76"/>
      <c r="F9" s="76"/>
      <c r="G9" s="76"/>
    </row>
    <row r="10" spans="1:257" ht="14.4" customHeight="1" x14ac:dyDescent="0.25">
      <c r="A10" s="1" t="s">
        <v>13</v>
      </c>
      <c r="D10" s="77"/>
      <c r="E10" s="76">
        <v>480</v>
      </c>
      <c r="F10" s="76"/>
      <c r="G10" s="76">
        <v>620</v>
      </c>
    </row>
    <row r="11" spans="1:257" x14ac:dyDescent="0.25">
      <c r="A11" s="1" t="s">
        <v>555</v>
      </c>
      <c r="D11" s="77"/>
      <c r="E11" s="113">
        <v>1740123</v>
      </c>
      <c r="F11" s="113"/>
      <c r="G11" s="113">
        <v>1691920</v>
      </c>
    </row>
    <row r="12" spans="1:257" x14ac:dyDescent="0.25">
      <c r="A12" s="1" t="s">
        <v>429</v>
      </c>
      <c r="D12" s="77"/>
      <c r="E12" s="113">
        <v>687482</v>
      </c>
      <c r="F12" s="113"/>
      <c r="G12" s="113">
        <v>96406</v>
      </c>
      <c r="H12" s="71">
        <v>435722.58</v>
      </c>
    </row>
    <row r="13" spans="1:257" ht="16.5" customHeight="1" thickBot="1" x14ac:dyDescent="0.35">
      <c r="A13" s="62"/>
      <c r="B13" s="62"/>
      <c r="C13" s="169" t="s">
        <v>579</v>
      </c>
      <c r="D13" s="171">
        <v>7</v>
      </c>
      <c r="E13" s="116">
        <f>SUM(E8:E12)</f>
        <v>2964725</v>
      </c>
      <c r="F13" s="117"/>
      <c r="G13" s="116">
        <f>SUM(G8:G12)</f>
        <v>2277426</v>
      </c>
    </row>
    <row r="14" spans="1:257" ht="13.5" hidden="1" customHeight="1" thickTop="1" x14ac:dyDescent="0.3">
      <c r="A14" s="62" t="s">
        <v>491</v>
      </c>
      <c r="B14" s="62"/>
      <c r="C14" s="62"/>
      <c r="D14" s="171"/>
      <c r="E14" s="117"/>
      <c r="F14" s="117"/>
      <c r="G14" s="117"/>
    </row>
    <row r="15" spans="1:257" ht="14.25" hidden="1" customHeight="1" x14ac:dyDescent="0.25">
      <c r="A15" s="1" t="s">
        <v>436</v>
      </c>
      <c r="D15" s="171">
        <v>8</v>
      </c>
      <c r="E15" s="76">
        <v>0</v>
      </c>
      <c r="F15" s="76"/>
      <c r="G15" s="76">
        <v>0</v>
      </c>
    </row>
    <row r="16" spans="1:257" ht="0.75" hidden="1" customHeight="1" x14ac:dyDescent="0.25">
      <c r="A16" s="1" t="s">
        <v>27</v>
      </c>
      <c r="D16" s="1"/>
      <c r="E16" s="76"/>
      <c r="F16" s="76"/>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11" ht="15.75" hidden="1" customHeight="1" thickBot="1" x14ac:dyDescent="0.35">
      <c r="A17" s="62"/>
      <c r="C17" s="112" t="s">
        <v>580</v>
      </c>
      <c r="D17" s="77"/>
      <c r="E17" s="116">
        <f>SUM(E15:E16)</f>
        <v>0</v>
      </c>
      <c r="F17" s="117"/>
      <c r="G17" s="116">
        <f>G15</f>
        <v>0</v>
      </c>
    </row>
    <row r="18" spans="1:11" ht="15.6" thickTop="1" x14ac:dyDescent="0.25">
      <c r="A18" s="62" t="s">
        <v>581</v>
      </c>
      <c r="D18" s="77"/>
      <c r="E18" s="76"/>
      <c r="F18" s="76"/>
      <c r="G18" s="76"/>
    </row>
    <row r="19" spans="1:11" x14ac:dyDescent="0.25">
      <c r="A19" s="62" t="s">
        <v>582</v>
      </c>
      <c r="B19" s="62"/>
      <c r="D19" s="77"/>
      <c r="E19" s="76"/>
      <c r="F19" s="76"/>
      <c r="G19" s="76"/>
    </row>
    <row r="20" spans="1:11" ht="2.4" hidden="1" customHeight="1" x14ac:dyDescent="0.25">
      <c r="A20" s="1" t="s">
        <v>585</v>
      </c>
      <c r="D20" s="171">
        <v>22</v>
      </c>
      <c r="E20" s="76"/>
      <c r="F20" s="76"/>
      <c r="G20" s="76"/>
    </row>
    <row r="21" spans="1:11" ht="0.6" customHeight="1" x14ac:dyDescent="0.25">
      <c r="A21" s="1" t="s">
        <v>583</v>
      </c>
      <c r="D21" s="171">
        <v>23</v>
      </c>
      <c r="E21" s="76"/>
      <c r="F21" s="76"/>
      <c r="G21" s="76"/>
    </row>
    <row r="22" spans="1:11" ht="19.2" customHeight="1" x14ac:dyDescent="0.25">
      <c r="A22" s="1" t="s">
        <v>693</v>
      </c>
      <c r="D22" s="171">
        <v>24</v>
      </c>
      <c r="E22" s="76">
        <v>827022</v>
      </c>
      <c r="F22" s="76"/>
      <c r="G22" s="76"/>
    </row>
    <row r="23" spans="1:11" x14ac:dyDescent="0.25">
      <c r="A23" s="1" t="s">
        <v>556</v>
      </c>
      <c r="D23" s="171">
        <v>8</v>
      </c>
      <c r="E23" s="76">
        <v>6578693</v>
      </c>
      <c r="F23" s="76"/>
      <c r="G23" s="76">
        <v>2301939</v>
      </c>
      <c r="I23" s="115">
        <f>G23+G30</f>
        <v>2549598</v>
      </c>
      <c r="K23" s="115">
        <f>E23-G23</f>
        <v>4276754</v>
      </c>
    </row>
    <row r="24" spans="1:11" x14ac:dyDescent="0.25">
      <c r="A24" s="1" t="s">
        <v>632</v>
      </c>
      <c r="B24" s="62"/>
      <c r="D24" s="77"/>
      <c r="E24" s="76"/>
      <c r="F24" s="76"/>
      <c r="G24" s="76">
        <v>329313</v>
      </c>
      <c r="I24" s="115"/>
    </row>
    <row r="25" spans="1:11" ht="15.6" x14ac:dyDescent="0.3">
      <c r="A25" s="62"/>
      <c r="C25" s="112" t="s">
        <v>599</v>
      </c>
      <c r="D25" s="77"/>
      <c r="E25" s="118">
        <f>SUM(E20:E24)</f>
        <v>7405715</v>
      </c>
      <c r="F25" s="395"/>
      <c r="G25" s="118">
        <f>G23+G24</f>
        <v>2631252</v>
      </c>
      <c r="I25" s="115">
        <f>E23+E30</f>
        <v>7599697</v>
      </c>
    </row>
    <row r="26" spans="1:11" x14ac:dyDescent="0.25">
      <c r="A26" s="62" t="s">
        <v>584</v>
      </c>
      <c r="B26" s="62"/>
      <c r="D26" s="77"/>
      <c r="E26" s="76"/>
      <c r="F26" s="76"/>
      <c r="G26" s="76"/>
      <c r="I26" s="115">
        <f>I23-I25</f>
        <v>-5050099</v>
      </c>
    </row>
    <row r="27" spans="1:11" x14ac:dyDescent="0.25">
      <c r="A27" s="1" t="s">
        <v>437</v>
      </c>
      <c r="D27" s="171">
        <v>9</v>
      </c>
      <c r="E27" s="76">
        <v>236442</v>
      </c>
      <c r="F27" s="76"/>
      <c r="G27" s="76">
        <v>103771</v>
      </c>
      <c r="H27" s="71">
        <v>52347</v>
      </c>
    </row>
    <row r="28" spans="1:11" x14ac:dyDescent="0.25">
      <c r="A28" s="1" t="s">
        <v>557</v>
      </c>
      <c r="D28" s="171">
        <v>10</v>
      </c>
      <c r="E28" s="76">
        <v>944158</v>
      </c>
      <c r="F28" s="76"/>
      <c r="G28" s="76">
        <v>224455</v>
      </c>
    </row>
    <row r="29" spans="1:11" x14ac:dyDescent="0.25">
      <c r="A29" s="1" t="s">
        <v>231</v>
      </c>
      <c r="D29" s="171">
        <v>11</v>
      </c>
      <c r="E29" s="76">
        <v>45842</v>
      </c>
      <c r="F29" s="76"/>
      <c r="G29" s="76">
        <v>46858</v>
      </c>
    </row>
    <row r="30" spans="1:11" x14ac:dyDescent="0.25">
      <c r="A30" s="1" t="s">
        <v>556</v>
      </c>
      <c r="D30" s="171">
        <v>8</v>
      </c>
      <c r="E30" s="76">
        <v>1021004</v>
      </c>
      <c r="F30" s="76"/>
      <c r="G30" s="76">
        <v>247659</v>
      </c>
      <c r="K30" s="115">
        <f>E30-G30</f>
        <v>773345</v>
      </c>
    </row>
    <row r="31" spans="1:11" hidden="1" x14ac:dyDescent="0.25">
      <c r="A31" s="1" t="s">
        <v>586</v>
      </c>
      <c r="D31" s="171">
        <v>30</v>
      </c>
      <c r="E31" s="76"/>
      <c r="F31" s="76"/>
      <c r="G31" s="76"/>
    </row>
    <row r="32" spans="1:11" x14ac:dyDescent="0.25">
      <c r="A32" s="1" t="s">
        <v>441</v>
      </c>
      <c r="D32" s="171">
        <v>12</v>
      </c>
      <c r="E32" s="76">
        <v>174309</v>
      </c>
      <c r="F32" s="76"/>
      <c r="G32" s="76">
        <v>122648</v>
      </c>
    </row>
    <row r="33" spans="1:9" ht="15.6" x14ac:dyDescent="0.3">
      <c r="A33" s="62"/>
      <c r="C33" s="112" t="s">
        <v>587</v>
      </c>
      <c r="D33" s="77"/>
      <c r="E33" s="118">
        <f>SUM(E27:E32)</f>
        <v>2421755</v>
      </c>
      <c r="F33" s="395"/>
      <c r="G33" s="118">
        <f>SUM(G27:G32)</f>
        <v>745391</v>
      </c>
    </row>
    <row r="34" spans="1:9" ht="16.2" thickBot="1" x14ac:dyDescent="0.35">
      <c r="A34" s="62"/>
      <c r="C34" s="112" t="s">
        <v>588</v>
      </c>
      <c r="D34" s="72"/>
      <c r="E34" s="116">
        <f>E25+E33</f>
        <v>9827470</v>
      </c>
      <c r="F34" s="117"/>
      <c r="G34" s="116">
        <f>G25+G33</f>
        <v>3376643</v>
      </c>
      <c r="H34" s="71" t="s">
        <v>442</v>
      </c>
    </row>
    <row r="35" spans="1:9" ht="16.8" thickTop="1" thickBot="1" x14ac:dyDescent="0.35">
      <c r="B35" s="62"/>
      <c r="C35" s="109" t="s">
        <v>443</v>
      </c>
      <c r="D35" s="77"/>
      <c r="E35" s="122">
        <f>E13+E17+E34</f>
        <v>12792195</v>
      </c>
      <c r="F35" s="180"/>
      <c r="G35" s="122">
        <f>G13+G17+G34</f>
        <v>5654069</v>
      </c>
      <c r="H35" s="78"/>
      <c r="I35" s="78" t="b">
        <f>G35=aktivs!G39</f>
        <v>1</v>
      </c>
    </row>
    <row r="36" spans="1:9" ht="15.6" thickTop="1" x14ac:dyDescent="0.25">
      <c r="D36" s="72"/>
      <c r="E36" s="65"/>
      <c r="F36" s="65"/>
      <c r="G36" s="65"/>
    </row>
    <row r="37" spans="1:9" x14ac:dyDescent="0.25">
      <c r="A37" t="str">
        <f>aktivs!A41</f>
        <v>Pielikums no 9. līdz 23. lapai ir neatņemama šī finansu pārskata sastāvdaļa</v>
      </c>
      <c r="B37"/>
      <c r="C37"/>
      <c r="D37" s="61"/>
      <c r="E37" s="146"/>
      <c r="F37" s="146"/>
      <c r="G37" s="146"/>
      <c r="H37" s="12"/>
    </row>
    <row r="38" spans="1:9" x14ac:dyDescent="0.25">
      <c r="D38" s="72"/>
      <c r="E38" s="65"/>
      <c r="F38" s="65"/>
      <c r="G38" s="65"/>
    </row>
    <row r="39" spans="1:9" s="46" customFormat="1" x14ac:dyDescent="0.25">
      <c r="G39" s="31"/>
    </row>
    <row r="40" spans="1:9" x14ac:dyDescent="0.25">
      <c r="C40" s="79"/>
      <c r="D40" s="72"/>
      <c r="E40" s="65"/>
      <c r="F40" s="65"/>
      <c r="G40" s="65"/>
    </row>
    <row r="41" spans="1:9" x14ac:dyDescent="0.25">
      <c r="D41" s="72"/>
      <c r="E41" s="65"/>
      <c r="F41" s="65"/>
      <c r="G41" s="65"/>
    </row>
  </sheetData>
  <mergeCells count="2">
    <mergeCell ref="A4:C5"/>
    <mergeCell ref="A6:C6"/>
  </mergeCells>
  <phoneticPr fontId="0" type="noConversion"/>
  <hyperlinks>
    <hyperlink ref="H4" location="G!P.pielikumi.A1" display="Uz pielikumu" xr:uid="{00000000-0004-0000-0400-000000000000}"/>
  </hyperlinks>
  <pageMargins left="0.74803149606299213" right="0.74803149606299213" top="1.1811023622047245" bottom="0.78740157480314965" header="0.31496062992125984" footer="0.31496062992125984"/>
  <pageSetup paperSize="9" firstPageNumber="14"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rowBreaks count="1" manualBreakCount="1">
    <brk id="41"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8"/>
  <sheetViews>
    <sheetView view="pageBreakPreview" zoomScaleNormal="100" zoomScaleSheetLayoutView="100" workbookViewId="0">
      <selection activeCell="F21" sqref="F21"/>
    </sheetView>
  </sheetViews>
  <sheetFormatPr defaultColWidth="6.5546875" defaultRowHeight="15" x14ac:dyDescent="0.25"/>
  <cols>
    <col min="1" max="4" width="6.5546875" style="46" customWidth="1"/>
    <col min="5" max="5" width="22.44140625" style="46" customWidth="1"/>
    <col min="6" max="6" width="6.109375" style="31" customWidth="1"/>
    <col min="7" max="7" width="13" style="452" customWidth="1"/>
    <col min="8" max="8" width="2.88671875" style="46" customWidth="1"/>
    <col min="9" max="9" width="14.5546875" style="46" customWidth="1"/>
    <col min="10" max="10" width="1.6640625" style="46" customWidth="1"/>
    <col min="11" max="11" width="10.6640625" style="46" customWidth="1"/>
    <col min="12" max="12" width="6.5546875" style="46"/>
    <col min="13" max="13" width="10.6640625" style="46" customWidth="1"/>
    <col min="14" max="16384" width="6.5546875" style="46"/>
  </cols>
  <sheetData>
    <row r="1" spans="1:11" ht="15.6" x14ac:dyDescent="0.3">
      <c r="A1" s="47" t="s">
        <v>418</v>
      </c>
      <c r="B1" s="47"/>
      <c r="C1" s="47"/>
      <c r="D1" s="47"/>
      <c r="E1" s="47"/>
      <c r="F1" s="48"/>
    </row>
    <row r="2" spans="1:11" ht="15.6" x14ac:dyDescent="0.3">
      <c r="A2" s="47" t="s">
        <v>419</v>
      </c>
      <c r="B2" s="47"/>
      <c r="C2" s="47"/>
      <c r="D2" s="47"/>
      <c r="E2" s="47"/>
      <c r="F2" s="48"/>
    </row>
    <row r="3" spans="1:11" ht="15.6" x14ac:dyDescent="0.3">
      <c r="A3" s="47" t="s">
        <v>694</v>
      </c>
      <c r="B3" s="47"/>
      <c r="C3" s="47"/>
      <c r="D3" s="47"/>
      <c r="E3" s="47"/>
      <c r="F3" s="48"/>
    </row>
    <row r="5" spans="1:11" ht="16.2" x14ac:dyDescent="0.3">
      <c r="F5" s="49" t="s">
        <v>420</v>
      </c>
      <c r="G5" s="453">
        <f>aktivs!E3</f>
        <v>2023</v>
      </c>
      <c r="H5" s="52"/>
      <c r="I5" s="149">
        <f>aktivs!G3</f>
        <v>2022</v>
      </c>
      <c r="K5" s="50" t="s">
        <v>421</v>
      </c>
    </row>
    <row r="6" spans="1:11" ht="16.2" thickBot="1" x14ac:dyDescent="0.35">
      <c r="F6" s="49" t="s">
        <v>422</v>
      </c>
      <c r="G6" s="454" t="s">
        <v>477</v>
      </c>
      <c r="H6" s="52"/>
      <c r="I6" s="386" t="s">
        <v>477</v>
      </c>
    </row>
    <row r="7" spans="1:11" ht="16.2" thickTop="1" x14ac:dyDescent="0.3">
      <c r="F7" s="51"/>
      <c r="G7" s="455"/>
      <c r="H7" s="52"/>
      <c r="I7" s="52"/>
    </row>
    <row r="8" spans="1:11" x14ac:dyDescent="0.25">
      <c r="A8" s="53" t="s">
        <v>423</v>
      </c>
      <c r="B8" s="53"/>
      <c r="C8" s="53"/>
      <c r="D8" s="53"/>
      <c r="E8" s="53"/>
      <c r="F8" s="54">
        <v>13</v>
      </c>
      <c r="G8" s="324">
        <f>G9</f>
        <v>6751891</v>
      </c>
      <c r="H8" s="424"/>
      <c r="I8" s="324">
        <f>I9</f>
        <v>5219954</v>
      </c>
      <c r="K8" s="76"/>
    </row>
    <row r="9" spans="1:11" x14ac:dyDescent="0.25">
      <c r="A9" s="182" t="s">
        <v>517</v>
      </c>
      <c r="B9" s="22"/>
      <c r="C9" s="22"/>
      <c r="D9" s="22"/>
      <c r="E9" s="22"/>
      <c r="F9" s="181"/>
      <c r="G9" s="325">
        <v>6751891</v>
      </c>
      <c r="H9" s="425"/>
      <c r="I9" s="325">
        <v>5219954</v>
      </c>
      <c r="K9" s="76"/>
    </row>
    <row r="10" spans="1:11" ht="30" customHeight="1" x14ac:dyDescent="0.25">
      <c r="A10" s="480" t="s">
        <v>563</v>
      </c>
      <c r="B10" s="480"/>
      <c r="C10" s="480"/>
      <c r="D10" s="480"/>
      <c r="E10" s="480"/>
      <c r="F10" s="54">
        <v>14</v>
      </c>
      <c r="G10" s="324">
        <v>6093534</v>
      </c>
      <c r="H10" s="424"/>
      <c r="I10" s="324">
        <v>5118300</v>
      </c>
      <c r="K10" s="76"/>
    </row>
    <row r="11" spans="1:11" ht="15.6" x14ac:dyDescent="0.3">
      <c r="A11" s="55" t="s">
        <v>424</v>
      </c>
      <c r="B11" s="55"/>
      <c r="C11" s="55"/>
      <c r="D11" s="55"/>
      <c r="E11" s="55"/>
      <c r="F11" s="51"/>
      <c r="G11" s="326">
        <f>G8-G10</f>
        <v>658357</v>
      </c>
      <c r="H11" s="412"/>
      <c r="I11" s="396">
        <f>I8-I10</f>
        <v>101654</v>
      </c>
      <c r="K11" s="76"/>
    </row>
    <row r="12" spans="1:11" x14ac:dyDescent="0.25">
      <c r="A12" s="53" t="s">
        <v>425</v>
      </c>
      <c r="B12" s="53"/>
      <c r="C12" s="53"/>
      <c r="D12" s="53"/>
      <c r="E12" s="53"/>
      <c r="F12" s="54">
        <v>15</v>
      </c>
      <c r="G12" s="327">
        <v>6806</v>
      </c>
      <c r="H12" s="426"/>
      <c r="I12" s="327">
        <v>5616</v>
      </c>
    </row>
    <row r="13" spans="1:11" x14ac:dyDescent="0.25">
      <c r="A13" s="53" t="s">
        <v>426</v>
      </c>
      <c r="B13" s="53"/>
      <c r="C13" s="53"/>
      <c r="D13" s="53"/>
      <c r="E13" s="53"/>
      <c r="F13" s="54">
        <v>16</v>
      </c>
      <c r="G13" s="327">
        <v>314670</v>
      </c>
      <c r="H13" s="426"/>
      <c r="I13" s="327">
        <v>233703</v>
      </c>
    </row>
    <row r="14" spans="1:11" x14ac:dyDescent="0.25">
      <c r="A14" s="53" t="s">
        <v>427</v>
      </c>
      <c r="B14" s="53"/>
      <c r="C14" s="53"/>
      <c r="D14" s="53"/>
      <c r="E14" s="53"/>
      <c r="F14" s="56">
        <v>17</v>
      </c>
      <c r="G14" s="327">
        <v>420567</v>
      </c>
      <c r="H14" s="426"/>
      <c r="I14" s="327">
        <v>292411</v>
      </c>
    </row>
    <row r="15" spans="1:11" ht="19.2" customHeight="1" x14ac:dyDescent="0.25">
      <c r="A15" s="53" t="s">
        <v>428</v>
      </c>
      <c r="B15" s="53"/>
      <c r="C15" s="53"/>
      <c r="D15" s="53"/>
      <c r="E15" s="53"/>
      <c r="F15" s="56">
        <v>18</v>
      </c>
      <c r="G15" s="327">
        <v>63611</v>
      </c>
      <c r="H15" s="426"/>
      <c r="I15" s="327">
        <v>32875</v>
      </c>
    </row>
    <row r="16" spans="1:11" ht="1.2" hidden="1" customHeight="1" x14ac:dyDescent="0.25">
      <c r="A16" s="53" t="s">
        <v>564</v>
      </c>
      <c r="B16" s="55"/>
      <c r="C16" s="55"/>
      <c r="D16" s="55"/>
      <c r="E16" s="55"/>
      <c r="F16" s="51"/>
      <c r="G16" s="262"/>
      <c r="H16" s="262"/>
      <c r="I16" s="262"/>
    </row>
    <row r="17" spans="1:13" ht="1.2" hidden="1" customHeight="1" x14ac:dyDescent="0.25">
      <c r="A17" s="53" t="s">
        <v>565</v>
      </c>
      <c r="B17" s="55"/>
      <c r="C17" s="55"/>
      <c r="D17" s="55"/>
      <c r="E17" s="55"/>
      <c r="F17" s="51"/>
      <c r="G17" s="262"/>
      <c r="H17" s="262"/>
      <c r="I17" s="262"/>
    </row>
    <row r="18" spans="1:13" hidden="1" x14ac:dyDescent="0.25">
      <c r="A18" s="166" t="s">
        <v>10</v>
      </c>
      <c r="B18" s="55"/>
      <c r="C18" s="55"/>
      <c r="D18" s="55"/>
      <c r="E18" s="55"/>
      <c r="F18" s="170"/>
      <c r="G18" s="262">
        <f>G19+G20</f>
        <v>6355</v>
      </c>
      <c r="H18" s="262"/>
      <c r="I18" s="262">
        <f>I19+I20</f>
        <v>0</v>
      </c>
    </row>
    <row r="19" spans="1:13" ht="0.75" hidden="1" customHeight="1" x14ac:dyDescent="0.25">
      <c r="A19" s="53" t="s">
        <v>566</v>
      </c>
      <c r="B19" s="55"/>
      <c r="C19" s="55"/>
      <c r="D19" s="55"/>
      <c r="E19" s="55"/>
      <c r="F19" s="51"/>
      <c r="G19" s="262"/>
      <c r="H19" s="262"/>
      <c r="I19" s="262"/>
    </row>
    <row r="20" spans="1:13" ht="18.600000000000001" customHeight="1" x14ac:dyDescent="0.25">
      <c r="A20" s="53" t="s">
        <v>695</v>
      </c>
      <c r="B20" s="55"/>
      <c r="C20" s="55"/>
      <c r="D20" s="55"/>
      <c r="E20" s="55"/>
      <c r="F20" s="51">
        <v>19</v>
      </c>
      <c r="G20" s="451">
        <v>6355</v>
      </c>
      <c r="H20" s="262"/>
      <c r="I20" s="262"/>
    </row>
    <row r="21" spans="1:13" ht="16.2" thickBot="1" x14ac:dyDescent="0.35">
      <c r="A21" s="55" t="s">
        <v>567</v>
      </c>
      <c r="B21" s="55"/>
      <c r="C21" s="55"/>
      <c r="D21" s="55"/>
      <c r="E21" s="55"/>
      <c r="F21" s="51"/>
      <c r="G21" s="328">
        <f>G11-G12-G13+G14-G15-G18</f>
        <v>687482</v>
      </c>
      <c r="H21" s="412"/>
      <c r="I21" s="328">
        <f>I11-I12-I13+I14-I15-I18</f>
        <v>121871</v>
      </c>
      <c r="K21" s="397"/>
      <c r="L21" s="397"/>
      <c r="M21" s="397"/>
    </row>
    <row r="22" spans="1:13" ht="16.2" thickTop="1" x14ac:dyDescent="0.3">
      <c r="A22" s="55" t="s">
        <v>504</v>
      </c>
      <c r="B22" s="55"/>
      <c r="C22" s="55"/>
      <c r="D22" s="55"/>
      <c r="E22" s="55"/>
      <c r="F22" s="51"/>
      <c r="G22" s="412"/>
      <c r="H22" s="412"/>
      <c r="I22" s="412">
        <v>25465</v>
      </c>
      <c r="K22" s="397"/>
      <c r="L22" s="397"/>
      <c r="M22" s="397"/>
    </row>
    <row r="23" spans="1:13" ht="16.2" thickBot="1" x14ac:dyDescent="0.35">
      <c r="A23" s="55" t="s">
        <v>568</v>
      </c>
      <c r="B23" s="53"/>
      <c r="C23" s="53"/>
      <c r="D23" s="53"/>
      <c r="E23" s="53"/>
      <c r="F23" s="54"/>
      <c r="G23" s="423">
        <f>G21-G22</f>
        <v>687482</v>
      </c>
      <c r="H23" s="412"/>
      <c r="I23" s="423">
        <f>I21-I22</f>
        <v>96406</v>
      </c>
    </row>
    <row r="24" spans="1:13" ht="16.8" thickTop="1" thickBot="1" x14ac:dyDescent="0.35">
      <c r="A24" s="123" t="s">
        <v>429</v>
      </c>
      <c r="B24" s="123"/>
      <c r="C24" s="123"/>
      <c r="D24" s="123"/>
      <c r="E24" s="123"/>
      <c r="F24" s="124"/>
      <c r="G24" s="456">
        <f>G23</f>
        <v>687482</v>
      </c>
      <c r="H24" s="427"/>
      <c r="I24" s="422">
        <f>I23</f>
        <v>96406</v>
      </c>
      <c r="K24" s="76"/>
    </row>
    <row r="25" spans="1:13" ht="15.6" thickTop="1" x14ac:dyDescent="0.25">
      <c r="A25" s="53"/>
      <c r="B25" s="53"/>
      <c r="C25" s="53"/>
      <c r="D25" s="53"/>
      <c r="E25" s="53"/>
      <c r="F25" s="51"/>
    </row>
    <row r="26" spans="1:13" x14ac:dyDescent="0.25">
      <c r="A26" s="53"/>
      <c r="B26" s="53"/>
      <c r="C26" s="53"/>
      <c r="D26" s="53"/>
      <c r="E26" s="53"/>
    </row>
    <row r="27" spans="1:13" s="17" customFormat="1" x14ac:dyDescent="0.25">
      <c r="A27" s="18" t="str">
        <f>pasivs!A37</f>
        <v>Pielikums no 9. līdz 23. lapai ir neatņemama šī finansu pārskata sastāvdaļa</v>
      </c>
      <c r="B27" s="18"/>
      <c r="C27" s="18"/>
      <c r="D27" s="18"/>
      <c r="E27" s="18"/>
      <c r="F27" s="27"/>
      <c r="G27" s="457"/>
    </row>
    <row r="28" spans="1:13" x14ac:dyDescent="0.25">
      <c r="A28" s="53"/>
      <c r="B28" s="53"/>
      <c r="C28" s="53"/>
      <c r="D28" s="53"/>
      <c r="E28" s="53"/>
    </row>
  </sheetData>
  <mergeCells count="1">
    <mergeCell ref="A10:E10"/>
  </mergeCells>
  <phoneticPr fontId="0" type="noConversion"/>
  <hyperlinks>
    <hyperlink ref="K5" location="G!P.pielikumi.A1" display="Uz pielikumu" xr:uid="{00000000-0004-0000-0500-000000000000}"/>
  </hyperlinks>
  <pageMargins left="0.74803149606299213" right="0.74803149606299213" top="1.1811023622047245" bottom="0.78740157480314965" header="0.31496062992125984" footer="0.31496062992125984"/>
  <pageSetup paperSize="9" firstPageNumber="14" orientation="portrait" r:id="rId1"/>
  <headerFooter alignWithMargins="0">
    <oddHeader xml:space="preserve">&amp;CSIA "Atkritumu apsaimniekošanas Dienvidlatgales starppašvaldību organizācija"
vienotais reģistrācijas nr.41503029988
gada pārskats par periodu 
no 01.01.2023. līdz 31.12.2023
</oddHeader>
    <oddFooter>&amp;R&amp;P(&amp;N)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
  <sheetViews>
    <sheetView view="pageBreakPreview" topLeftCell="A19" zoomScaleNormal="130" zoomScaleSheetLayoutView="100" workbookViewId="0">
      <selection activeCell="I32" sqref="I32"/>
    </sheetView>
  </sheetViews>
  <sheetFormatPr defaultRowHeight="13.2" x14ac:dyDescent="0.25"/>
  <cols>
    <col min="6" max="6" width="4.33203125" customWidth="1"/>
    <col min="7" max="7" width="7.6640625" hidden="1" customWidth="1"/>
    <col min="8" max="8" width="15.6640625" customWidth="1"/>
    <col min="9" max="9" width="3.33203125" customWidth="1"/>
    <col min="10" max="10" width="15.6640625" customWidth="1"/>
    <col min="12" max="12" width="9.109375" customWidth="1"/>
  </cols>
  <sheetData>
    <row r="1" spans="1:12" s="293" customFormat="1" ht="15.6" x14ac:dyDescent="0.3">
      <c r="A1" s="481" t="s">
        <v>291</v>
      </c>
      <c r="B1" s="481"/>
      <c r="C1" s="481"/>
      <c r="D1" s="481"/>
      <c r="E1" s="481"/>
      <c r="F1" s="481"/>
      <c r="G1" s="481"/>
      <c r="H1" s="481"/>
      <c r="I1" s="481"/>
      <c r="J1" s="481"/>
    </row>
    <row r="2" spans="1:12" s="1" customFormat="1" ht="18" customHeight="1" x14ac:dyDescent="0.3">
      <c r="A2" s="482" t="s">
        <v>630</v>
      </c>
      <c r="B2" s="481"/>
      <c r="C2" s="481"/>
      <c r="D2" s="481"/>
      <c r="E2" s="481"/>
      <c r="F2" s="481"/>
      <c r="G2" s="481"/>
      <c r="H2" s="481"/>
      <c r="I2" s="481"/>
      <c r="J2" s="481"/>
    </row>
    <row r="3" spans="1:12" s="1" customFormat="1" ht="18" customHeight="1" x14ac:dyDescent="0.3">
      <c r="A3" s="393"/>
      <c r="B3" s="392"/>
      <c r="C3" s="392"/>
      <c r="D3" s="392"/>
      <c r="E3" s="392"/>
      <c r="F3" s="392"/>
      <c r="G3" s="392"/>
      <c r="H3" s="392"/>
      <c r="I3" s="392"/>
      <c r="J3" s="392"/>
    </row>
    <row r="4" spans="1:12" s="1" customFormat="1" ht="13.8" thickBot="1" x14ac:dyDescent="0.3">
      <c r="G4" s="107" t="s">
        <v>290</v>
      </c>
      <c r="H4" s="365">
        <f>aktivs!E3</f>
        <v>2023</v>
      </c>
      <c r="I4" s="394"/>
      <c r="J4" s="365">
        <f>aktivs!G3</f>
        <v>2022</v>
      </c>
    </row>
    <row r="5" spans="1:12" s="1" customFormat="1" ht="14.4" thickTop="1" thickBot="1" x14ac:dyDescent="0.3">
      <c r="H5" s="365" t="s">
        <v>477</v>
      </c>
      <c r="I5" s="394"/>
      <c r="J5" s="365" t="s">
        <v>477</v>
      </c>
    </row>
    <row r="6" spans="1:12" s="1" customFormat="1" ht="13.8" thickTop="1" x14ac:dyDescent="0.25">
      <c r="A6" s="62" t="s">
        <v>289</v>
      </c>
    </row>
    <row r="7" spans="1:12" ht="13.8" thickBot="1" x14ac:dyDescent="0.3">
      <c r="A7" s="362" t="s">
        <v>288</v>
      </c>
      <c r="H7" s="364">
        <f>'P vai Z aprekins'!G24</f>
        <v>687482</v>
      </c>
      <c r="I7" s="114"/>
      <c r="J7" s="364">
        <f>'P vai Z aprekins'!I24</f>
        <v>96406</v>
      </c>
      <c r="L7" s="114"/>
    </row>
    <row r="8" spans="1:12" x14ac:dyDescent="0.25">
      <c r="A8" s="359" t="s">
        <v>284</v>
      </c>
      <c r="B8" s="359"/>
      <c r="H8" s="114"/>
      <c r="I8" s="114"/>
      <c r="J8" s="114"/>
      <c r="L8" s="114"/>
    </row>
    <row r="9" spans="1:12" x14ac:dyDescent="0.25">
      <c r="A9" s="36" t="s">
        <v>287</v>
      </c>
      <c r="B9" s="27"/>
      <c r="H9" s="363">
        <v>515910</v>
      </c>
      <c r="I9" s="363"/>
      <c r="J9" s="363">
        <v>450051</v>
      </c>
      <c r="L9" s="363"/>
    </row>
    <row r="10" spans="1:12" ht="14.4" customHeight="1" x14ac:dyDescent="0.25">
      <c r="A10" s="36" t="s">
        <v>298</v>
      </c>
      <c r="B10" s="12"/>
      <c r="C10" s="12"/>
      <c r="D10" s="12"/>
      <c r="E10" s="12"/>
      <c r="F10" s="12"/>
      <c r="G10" s="12"/>
      <c r="H10" s="363"/>
      <c r="I10" s="363"/>
      <c r="J10" s="363"/>
      <c r="L10" s="363"/>
    </row>
    <row r="11" spans="1:12" x14ac:dyDescent="0.25">
      <c r="A11" s="362" t="s">
        <v>286</v>
      </c>
      <c r="H11" s="114"/>
      <c r="I11" s="114"/>
      <c r="J11" s="114"/>
      <c r="L11" s="114"/>
    </row>
    <row r="12" spans="1:12" x14ac:dyDescent="0.25">
      <c r="A12" s="362" t="s">
        <v>285</v>
      </c>
      <c r="H12" s="361">
        <f>SUM(H7:H11)</f>
        <v>1203392</v>
      </c>
      <c r="I12" s="360"/>
      <c r="J12" s="361">
        <f>SUM(J7:J11)</f>
        <v>546457</v>
      </c>
      <c r="L12" s="360"/>
    </row>
    <row r="13" spans="1:12" x14ac:dyDescent="0.25">
      <c r="A13" s="359" t="s">
        <v>284</v>
      </c>
      <c r="B13" s="70"/>
      <c r="H13" s="114"/>
      <c r="I13" s="114"/>
      <c r="J13" s="114"/>
      <c r="L13" s="114"/>
    </row>
    <row r="14" spans="1:12" x14ac:dyDescent="0.25">
      <c r="A14" s="27" t="s">
        <v>283</v>
      </c>
      <c r="H14" s="114">
        <v>-349587</v>
      </c>
      <c r="I14" s="114"/>
      <c r="J14" s="114">
        <v>-65605</v>
      </c>
      <c r="L14" s="358"/>
    </row>
    <row r="15" spans="1:12" x14ac:dyDescent="0.25">
      <c r="A15" s="27" t="s">
        <v>282</v>
      </c>
      <c r="H15" s="114">
        <v>4866</v>
      </c>
      <c r="I15" s="114"/>
      <c r="J15" s="114">
        <v>-30992</v>
      </c>
      <c r="L15" s="114"/>
    </row>
    <row r="16" spans="1:12" x14ac:dyDescent="0.25">
      <c r="A16" s="27" t="s">
        <v>281</v>
      </c>
      <c r="H16" s="114"/>
      <c r="I16" s="114"/>
      <c r="J16" s="114"/>
      <c r="L16" s="114"/>
    </row>
    <row r="17" spans="1:15" x14ac:dyDescent="0.25">
      <c r="A17" s="27" t="s">
        <v>280</v>
      </c>
      <c r="H17" s="114">
        <v>6450827</v>
      </c>
      <c r="I17" s="114"/>
      <c r="J17" s="114">
        <v>296508</v>
      </c>
      <c r="L17" s="114"/>
    </row>
    <row r="18" spans="1:15" s="70" customFormat="1" x14ac:dyDescent="0.25">
      <c r="A18" s="355" t="s">
        <v>279</v>
      </c>
      <c r="B18" s="352"/>
      <c r="C18" s="352"/>
      <c r="D18" s="352"/>
      <c r="E18" s="352"/>
      <c r="F18" s="352"/>
      <c r="G18" s="352"/>
      <c r="H18" s="398">
        <f>SUM(H12:H17)</f>
        <v>7309498</v>
      </c>
      <c r="I18" s="428"/>
      <c r="J18" s="398">
        <f>SUM(J12:J17)</f>
        <v>746368</v>
      </c>
      <c r="L18" s="357"/>
    </row>
    <row r="19" spans="1:15" ht="16.2" customHeight="1" x14ac:dyDescent="0.25">
      <c r="A19" s="354" t="s">
        <v>278</v>
      </c>
      <c r="B19" s="356"/>
      <c r="C19" s="356"/>
      <c r="D19" s="356"/>
      <c r="E19" s="356"/>
      <c r="F19" s="356"/>
      <c r="H19" s="115">
        <v>-9641</v>
      </c>
      <c r="I19" s="115"/>
      <c r="J19" s="115">
        <v>-25465</v>
      </c>
      <c r="L19" s="115"/>
    </row>
    <row r="20" spans="1:15" x14ac:dyDescent="0.25">
      <c r="A20" s="355" t="s">
        <v>277</v>
      </c>
      <c r="B20" s="70"/>
      <c r="C20" s="70"/>
      <c r="D20" s="70"/>
      <c r="H20" s="351">
        <f>H18+H19</f>
        <v>7299857</v>
      </c>
      <c r="I20" s="350"/>
      <c r="J20" s="351">
        <f>J18+J19</f>
        <v>720903</v>
      </c>
      <c r="L20" s="350"/>
    </row>
    <row r="21" spans="1:15" x14ac:dyDescent="0.25">
      <c r="A21" s="355"/>
      <c r="B21" s="70"/>
      <c r="C21" s="70"/>
      <c r="D21" s="70"/>
      <c r="H21" s="350"/>
      <c r="I21" s="350"/>
      <c r="J21" s="350"/>
      <c r="L21" s="350"/>
    </row>
    <row r="22" spans="1:15" x14ac:dyDescent="0.25">
      <c r="A22" s="7" t="s">
        <v>276</v>
      </c>
      <c r="H22" s="115"/>
      <c r="I22" s="115"/>
      <c r="J22" s="115"/>
      <c r="L22" s="115"/>
    </row>
    <row r="23" spans="1:15" x14ac:dyDescent="0.25">
      <c r="A23" s="354" t="s">
        <v>275</v>
      </c>
      <c r="B23" s="82"/>
      <c r="H23" s="115">
        <v>-7119417</v>
      </c>
      <c r="I23" s="115"/>
      <c r="J23" s="115">
        <v>-1854734</v>
      </c>
      <c r="L23" s="115"/>
      <c r="O23" s="115"/>
    </row>
    <row r="24" spans="1:15" ht="13.2" customHeight="1" x14ac:dyDescent="0.25">
      <c r="A24" s="354" t="s">
        <v>274</v>
      </c>
      <c r="B24" s="82"/>
      <c r="H24" s="115"/>
      <c r="I24" s="115"/>
      <c r="J24" s="115"/>
      <c r="L24" s="115">
        <v>545</v>
      </c>
    </row>
    <row r="25" spans="1:15" x14ac:dyDescent="0.25">
      <c r="A25" s="353" t="s">
        <v>273</v>
      </c>
      <c r="B25" s="352"/>
      <c r="C25" s="62"/>
      <c r="D25" s="62"/>
      <c r="E25" s="62"/>
      <c r="H25" s="351">
        <f>SUM(H23:H24)</f>
        <v>-7119417</v>
      </c>
      <c r="I25" s="350"/>
      <c r="J25" s="351">
        <f>SUM(J23:J24)</f>
        <v>-1854734</v>
      </c>
      <c r="L25" s="350"/>
    </row>
    <row r="26" spans="1:15" x14ac:dyDescent="0.25">
      <c r="A26" s="353"/>
      <c r="B26" s="352"/>
      <c r="C26" s="62"/>
      <c r="D26" s="62"/>
      <c r="E26" s="62"/>
      <c r="H26" s="350"/>
      <c r="I26" s="350"/>
      <c r="J26" s="350"/>
      <c r="L26" s="350"/>
    </row>
    <row r="27" spans="1:15" x14ac:dyDescent="0.25">
      <c r="A27" s="7" t="s">
        <v>272</v>
      </c>
      <c r="H27" s="115"/>
      <c r="I27" s="115"/>
      <c r="J27" s="115"/>
      <c r="L27" s="115"/>
    </row>
    <row r="28" spans="1:15" x14ac:dyDescent="0.25">
      <c r="A28" t="s">
        <v>678</v>
      </c>
      <c r="H28" s="115">
        <v>48020</v>
      </c>
      <c r="I28" s="115"/>
      <c r="J28" s="115">
        <v>2800</v>
      </c>
      <c r="L28" s="115"/>
    </row>
    <row r="29" spans="1:15" ht="12" customHeight="1" x14ac:dyDescent="0.25">
      <c r="A29" s="27" t="s">
        <v>271</v>
      </c>
      <c r="H29" s="115">
        <v>-38562</v>
      </c>
      <c r="I29" s="115"/>
      <c r="J29" s="115">
        <v>-180739</v>
      </c>
      <c r="L29" s="115">
        <v>265514</v>
      </c>
    </row>
    <row r="30" spans="1:15" x14ac:dyDescent="0.25">
      <c r="A30" s="16" t="s">
        <v>270</v>
      </c>
      <c r="H30" s="351">
        <f>SUM(H28:H29)</f>
        <v>9458</v>
      </c>
      <c r="I30" s="350"/>
      <c r="J30" s="351">
        <f>SUM(J29:J29)</f>
        <v>-180739</v>
      </c>
      <c r="L30" s="350"/>
    </row>
    <row r="31" spans="1:15" x14ac:dyDescent="0.25">
      <c r="A31" s="16"/>
      <c r="H31" s="350"/>
      <c r="I31" s="350"/>
      <c r="J31" s="350"/>
      <c r="L31" s="350"/>
    </row>
    <row r="32" spans="1:15" s="59" customFormat="1" ht="12" x14ac:dyDescent="0.25">
      <c r="A32" s="16" t="s">
        <v>269</v>
      </c>
      <c r="H32" s="348">
        <v>0</v>
      </c>
      <c r="I32" s="348"/>
      <c r="J32" s="348">
        <v>0</v>
      </c>
      <c r="L32" s="348"/>
    </row>
    <row r="33" spans="1:12" s="59" customFormat="1" ht="12" x14ac:dyDescent="0.25">
      <c r="A33" s="16"/>
      <c r="H33" s="348"/>
      <c r="I33" s="348"/>
      <c r="J33" s="348"/>
      <c r="L33" s="348"/>
    </row>
    <row r="34" spans="1:12" s="59" customFormat="1" ht="14.4" thickBot="1" x14ac:dyDescent="0.3">
      <c r="A34" s="16" t="s">
        <v>268</v>
      </c>
      <c r="H34" s="311">
        <v>189898</v>
      </c>
      <c r="I34" s="311"/>
      <c r="J34" s="311">
        <f>J20+J25+J30+J32</f>
        <v>-1314570</v>
      </c>
      <c r="K34" s="349"/>
      <c r="L34" s="348"/>
    </row>
    <row r="35" spans="1:12" s="59" customFormat="1" ht="15" thickTop="1" thickBot="1" x14ac:dyDescent="0.3">
      <c r="A35" s="16" t="s">
        <v>267</v>
      </c>
      <c r="B35" s="16"/>
      <c r="C35" s="16"/>
      <c r="D35" s="16"/>
      <c r="E35" s="16"/>
      <c r="F35" s="16"/>
      <c r="G35" s="16"/>
      <c r="H35" s="347">
        <f>J36</f>
        <v>318526</v>
      </c>
      <c r="I35" s="311"/>
      <c r="J35" s="347">
        <v>1581019</v>
      </c>
      <c r="L35" s="311"/>
    </row>
    <row r="36" spans="1:12" s="59" customFormat="1" ht="15" thickTop="1" thickBot="1" x14ac:dyDescent="0.3">
      <c r="A36" s="16" t="s">
        <v>266</v>
      </c>
      <c r="B36" s="16"/>
      <c r="C36" s="16"/>
      <c r="D36" s="16"/>
      <c r="E36" s="16"/>
      <c r="F36" s="16"/>
      <c r="G36" s="16"/>
      <c r="H36" s="347">
        <f>aktivs!E37</f>
        <v>508424</v>
      </c>
      <c r="I36" s="311"/>
      <c r="J36" s="347">
        <f>aktivs!G37</f>
        <v>318526</v>
      </c>
      <c r="L36" s="59">
        <v>1391150</v>
      </c>
    </row>
    <row r="37" spans="1:12" ht="13.8" thickTop="1" x14ac:dyDescent="0.25"/>
    <row r="38" spans="1:12" x14ac:dyDescent="0.25">
      <c r="A38" t="str">
        <f>'P vai Z aprekins'!A27</f>
        <v>Pielikums no 9. līdz 23. lapai ir neatņemama šī finansu pārskata sastāvdaļa</v>
      </c>
      <c r="B38" s="14"/>
      <c r="C38" s="14"/>
      <c r="D38" s="14"/>
      <c r="E38" s="14"/>
      <c r="F38" s="14"/>
      <c r="G38" s="14"/>
      <c r="H38" s="14"/>
      <c r="I38" s="14"/>
      <c r="J38" s="14"/>
    </row>
    <row r="39" spans="1:12" x14ac:dyDescent="0.25">
      <c r="B39" s="14"/>
      <c r="F39" s="14"/>
      <c r="G39" s="14"/>
      <c r="H39" s="14"/>
      <c r="I39" s="14"/>
    </row>
    <row r="41" spans="1:12" x14ac:dyDescent="0.25">
      <c r="C41" s="346"/>
      <c r="D41" s="346"/>
      <c r="E41" s="346"/>
    </row>
  </sheetData>
  <mergeCells count="2">
    <mergeCell ref="A1:J1"/>
    <mergeCell ref="A2:J2"/>
  </mergeCells>
  <phoneticPr fontId="129" type="noConversion"/>
  <pageMargins left="0.74803149606299213" right="0.74803149606299213" top="1.1811023622047245" bottom="0.78740157480314965" header="0.31496062992125984" footer="0.31496062992125984"/>
  <pageSetup paperSize="9" firstPageNumber="14"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1"/>
  <sheetViews>
    <sheetView view="pageBreakPreview" topLeftCell="A21" zoomScaleNormal="100" zoomScaleSheetLayoutView="100" workbookViewId="0">
      <selection activeCell="D29" sqref="D29"/>
    </sheetView>
  </sheetViews>
  <sheetFormatPr defaultColWidth="8.88671875" defaultRowHeight="13.2" x14ac:dyDescent="0.25"/>
  <cols>
    <col min="1" max="1" width="50.6640625" style="183" customWidth="1"/>
    <col min="2" max="2" width="13" style="183" customWidth="1"/>
    <col min="3" max="3" width="2.109375" style="183" customWidth="1"/>
    <col min="4" max="4" width="13" style="183" customWidth="1"/>
    <col min="5" max="16384" width="8.88671875" style="183"/>
  </cols>
  <sheetData>
    <row r="1" spans="1:7" ht="15" x14ac:dyDescent="0.25">
      <c r="A1" s="17"/>
      <c r="B1" s="370"/>
      <c r="C1" s="370"/>
      <c r="D1" s="370"/>
    </row>
    <row r="2" spans="1:7" customFormat="1" ht="17.399999999999999" x14ac:dyDescent="0.25">
      <c r="A2" s="483" t="s">
        <v>400</v>
      </c>
      <c r="B2" s="483"/>
      <c r="C2" s="483"/>
      <c r="D2" s="483"/>
    </row>
    <row r="3" spans="1:7" customFormat="1" ht="17.399999999999999" x14ac:dyDescent="0.25">
      <c r="A3" s="378"/>
      <c r="B3" s="378"/>
      <c r="C3" s="378"/>
      <c r="D3" s="378"/>
    </row>
    <row r="4" spans="1:7" customFormat="1" ht="15" customHeight="1" thickBot="1" x14ac:dyDescent="0.3">
      <c r="A4" s="378"/>
      <c r="B4" s="365" t="s">
        <v>477</v>
      </c>
      <c r="C4" s="394"/>
      <c r="D4" s="365" t="s">
        <v>477</v>
      </c>
    </row>
    <row r="5" spans="1:7" customFormat="1" ht="15" customHeight="1" thickTop="1" thickBot="1" x14ac:dyDescent="0.3">
      <c r="A5" s="17"/>
      <c r="B5" s="365">
        <f>aktivs!E3</f>
        <v>2023</v>
      </c>
      <c r="C5" s="394"/>
      <c r="D5" s="365">
        <f>aktivs!G3</f>
        <v>2022</v>
      </c>
    </row>
    <row r="6" spans="1:7" customFormat="1" ht="14.4" thickTop="1" x14ac:dyDescent="0.25">
      <c r="A6" s="371" t="s">
        <v>297</v>
      </c>
      <c r="B6" s="372"/>
      <c r="C6" s="372"/>
      <c r="D6" s="372"/>
    </row>
    <row r="7" spans="1:7" ht="13.8" x14ac:dyDescent="0.25">
      <c r="A7" s="18"/>
      <c r="B7" s="370"/>
      <c r="C7" s="370"/>
      <c r="D7" s="370"/>
    </row>
    <row r="8" spans="1:7" ht="13.8" thickBot="1" x14ac:dyDescent="0.3">
      <c r="A8" s="373" t="s">
        <v>293</v>
      </c>
      <c r="B8" s="374">
        <f>D10</f>
        <v>488480</v>
      </c>
      <c r="C8" s="375"/>
      <c r="D8" s="374">
        <v>485900</v>
      </c>
    </row>
    <row r="9" spans="1:7" ht="14.4" thickTop="1" thickBot="1" x14ac:dyDescent="0.3">
      <c r="A9" s="373" t="s">
        <v>621</v>
      </c>
      <c r="B9" s="431">
        <v>48160</v>
      </c>
      <c r="C9" s="377"/>
      <c r="D9" s="431">
        <v>2580</v>
      </c>
    </row>
    <row r="10" spans="1:7" ht="14.4" thickTop="1" thickBot="1" x14ac:dyDescent="0.3">
      <c r="A10" s="373" t="s">
        <v>292</v>
      </c>
      <c r="B10" s="374">
        <f>B8+B9</f>
        <v>536640</v>
      </c>
      <c r="C10" s="375"/>
      <c r="D10" s="374">
        <f>SUM(D8:D9)</f>
        <v>488480</v>
      </c>
    </row>
    <row r="11" spans="1:7" ht="14.4" thickTop="1" x14ac:dyDescent="0.25">
      <c r="A11" s="18"/>
      <c r="B11" s="376"/>
      <c r="C11" s="376"/>
      <c r="D11" s="376"/>
    </row>
    <row r="12" spans="1:7" ht="13.8" x14ac:dyDescent="0.25">
      <c r="A12" s="18" t="s">
        <v>626</v>
      </c>
      <c r="B12" s="376"/>
      <c r="C12" s="376"/>
      <c r="D12" s="376"/>
    </row>
    <row r="13" spans="1:7" ht="13.8" x14ac:dyDescent="0.25">
      <c r="A13" s="18"/>
      <c r="B13" s="376"/>
      <c r="C13" s="376"/>
      <c r="D13" s="376"/>
    </row>
    <row r="14" spans="1:7" ht="13.8" thickBot="1" x14ac:dyDescent="0.3">
      <c r="A14" t="s">
        <v>646</v>
      </c>
      <c r="B14" s="429">
        <v>620</v>
      </c>
      <c r="C14" s="376"/>
      <c r="D14" s="429">
        <v>400</v>
      </c>
    </row>
    <row r="15" spans="1:7" ht="13.8" thickTop="1" x14ac:dyDescent="0.25">
      <c r="A15" t="s">
        <v>647</v>
      </c>
      <c r="B15" s="376">
        <v>-140</v>
      </c>
      <c r="C15" s="376"/>
      <c r="D15" s="376">
        <v>220</v>
      </c>
      <c r="G15" s="430"/>
    </row>
    <row r="16" spans="1:7" ht="13.8" thickBot="1" x14ac:dyDescent="0.3">
      <c r="A16" t="s">
        <v>648</v>
      </c>
      <c r="B16" s="429">
        <f>B14+B15</f>
        <v>480</v>
      </c>
      <c r="C16" s="376"/>
      <c r="D16" s="429">
        <v>620</v>
      </c>
      <c r="G16" s="430"/>
    </row>
    <row r="17" spans="1:5" ht="14.4" thickTop="1" x14ac:dyDescent="0.25">
      <c r="A17" s="18"/>
      <c r="B17" s="376"/>
      <c r="C17" s="376"/>
      <c r="D17" s="376"/>
    </row>
    <row r="18" spans="1:5" customFormat="1" ht="13.8" x14ac:dyDescent="0.25">
      <c r="A18" s="371" t="s">
        <v>625</v>
      </c>
      <c r="B18" s="377"/>
      <c r="C18" s="377"/>
      <c r="D18" s="377"/>
    </row>
    <row r="19" spans="1:5" ht="13.8" x14ac:dyDescent="0.25">
      <c r="A19" s="18"/>
      <c r="B19" s="376"/>
      <c r="C19" s="376"/>
      <c r="D19" s="376"/>
    </row>
    <row r="20" spans="1:5" ht="13.8" thickBot="1" x14ac:dyDescent="0.3">
      <c r="A20" s="373" t="s">
        <v>293</v>
      </c>
      <c r="B20" s="374">
        <f>D24</f>
        <v>1788326</v>
      </c>
      <c r="C20" s="375"/>
      <c r="D20" s="374">
        <v>1872659</v>
      </c>
    </row>
    <row r="21" spans="1:5" customFormat="1" ht="15.6" customHeight="1" thickTop="1" x14ac:dyDescent="0.25">
      <c r="A21" s="373" t="s">
        <v>296</v>
      </c>
      <c r="B21" s="377">
        <v>0</v>
      </c>
      <c r="C21" s="377"/>
      <c r="D21" s="377"/>
      <c r="E21" t="s">
        <v>295</v>
      </c>
    </row>
    <row r="22" spans="1:5" customFormat="1" ht="15.6" customHeight="1" x14ac:dyDescent="0.25">
      <c r="A22" s="410" t="s">
        <v>622</v>
      </c>
      <c r="B22" s="377">
        <f>pasivs!E12</f>
        <v>687482</v>
      </c>
      <c r="C22" s="377"/>
      <c r="D22" s="377">
        <v>96406</v>
      </c>
    </row>
    <row r="23" spans="1:5" customFormat="1" ht="15.6" customHeight="1" x14ac:dyDescent="0.25">
      <c r="A23" s="410" t="s">
        <v>623</v>
      </c>
      <c r="B23" s="377">
        <v>-48203</v>
      </c>
      <c r="C23" s="377"/>
      <c r="D23" s="377">
        <v>-180739</v>
      </c>
    </row>
    <row r="24" spans="1:5" ht="13.8" thickBot="1" x14ac:dyDescent="0.3">
      <c r="A24" s="373" t="s">
        <v>294</v>
      </c>
      <c r="B24" s="374">
        <f>B20+B22+B23</f>
        <v>2427605</v>
      </c>
      <c r="C24" s="375"/>
      <c r="D24" s="374">
        <v>1788326</v>
      </c>
    </row>
    <row r="25" spans="1:5" ht="14.4" thickTop="1" x14ac:dyDescent="0.25">
      <c r="A25" s="18"/>
      <c r="B25" s="376"/>
      <c r="C25" s="376"/>
      <c r="D25" s="376"/>
    </row>
    <row r="26" spans="1:5" customFormat="1" ht="13.8" x14ac:dyDescent="0.25">
      <c r="A26" s="371" t="s">
        <v>190</v>
      </c>
      <c r="B26" s="377"/>
      <c r="C26" s="377"/>
      <c r="D26" s="377"/>
    </row>
    <row r="27" spans="1:5" customFormat="1" ht="13.8" x14ac:dyDescent="0.25">
      <c r="A27" s="371"/>
      <c r="B27" s="377"/>
      <c r="C27" s="377"/>
      <c r="D27" s="377"/>
    </row>
    <row r="28" spans="1:5" ht="13.8" thickBot="1" x14ac:dyDescent="0.3">
      <c r="A28" s="373" t="s">
        <v>293</v>
      </c>
      <c r="B28" s="374">
        <f>D29</f>
        <v>2277426</v>
      </c>
      <c r="C28" s="375"/>
      <c r="D28" s="374">
        <f>D8+D14+D20</f>
        <v>2358959</v>
      </c>
      <c r="E28" s="430"/>
    </row>
    <row r="29" spans="1:5" ht="14.4" thickTop="1" thickBot="1" x14ac:dyDescent="0.3">
      <c r="A29" s="373" t="s">
        <v>292</v>
      </c>
      <c r="B29" s="374">
        <f>B24+B10+B16</f>
        <v>2964725</v>
      </c>
      <c r="C29" s="375"/>
      <c r="D29" s="374">
        <f>D24+D10+D16</f>
        <v>2277426</v>
      </c>
      <c r="E29" s="430"/>
    </row>
    <row r="30" spans="1:5" ht="31.95" customHeight="1" thickTop="1" x14ac:dyDescent="0.25">
      <c r="A30" s="17"/>
      <c r="B30" s="370"/>
      <c r="C30" s="370"/>
      <c r="D30" s="370"/>
    </row>
    <row r="31" spans="1:5" x14ac:dyDescent="0.25">
      <c r="A31" s="183" t="str">
        <f>'P vai Z aprekins'!A27</f>
        <v>Pielikums no 9. līdz 23. lapai ir neatņemama šī finansu pārskata sastāvdaļa</v>
      </c>
    </row>
  </sheetData>
  <mergeCells count="1">
    <mergeCell ref="A2:D2"/>
  </mergeCells>
  <phoneticPr fontId="129" type="noConversion"/>
  <pageMargins left="0.74803149606299213" right="0.74803149606299213" top="1.1811023622047245" bottom="0.78740157480314965" header="0.31496062992125984" footer="0.31496062992125984"/>
  <pageSetup paperSize="9"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I229"/>
  <sheetViews>
    <sheetView view="pageBreakPreview" zoomScaleNormal="100" zoomScaleSheetLayoutView="100" workbookViewId="0">
      <selection activeCell="G15" sqref="G15"/>
    </sheetView>
  </sheetViews>
  <sheetFormatPr defaultRowHeight="13.2" x14ac:dyDescent="0.25"/>
  <cols>
    <col min="1" max="1" width="10.5546875" customWidth="1"/>
    <col min="2" max="2" width="10.44140625" customWidth="1"/>
    <col min="3" max="3" width="9.88671875" customWidth="1"/>
    <col min="4" max="4" width="12.33203125" customWidth="1"/>
    <col min="5" max="5" width="0.88671875" hidden="1" customWidth="1"/>
    <col min="6" max="6" width="19.6640625" customWidth="1"/>
    <col min="7" max="7" width="24.6640625" customWidth="1"/>
  </cols>
  <sheetData>
    <row r="1" spans="1:7" ht="15.6" x14ac:dyDescent="0.3">
      <c r="A1" s="23" t="s">
        <v>58</v>
      </c>
    </row>
    <row r="2" spans="1:7" ht="13.8" x14ac:dyDescent="0.25">
      <c r="A2" s="294"/>
    </row>
    <row r="3" spans="1:7" ht="15.6" x14ac:dyDescent="0.3">
      <c r="A3" s="23" t="s">
        <v>59</v>
      </c>
      <c r="D3" s="295"/>
      <c r="E3" s="295"/>
      <c r="F3" s="295"/>
      <c r="G3" s="295"/>
    </row>
    <row r="5" spans="1:7" x14ac:dyDescent="0.25">
      <c r="A5" s="9" t="s">
        <v>60</v>
      </c>
    </row>
    <row r="6" spans="1:7" x14ac:dyDescent="0.25">
      <c r="A6" s="9"/>
    </row>
    <row r="7" spans="1:7" ht="28.5" customHeight="1" x14ac:dyDescent="0.25">
      <c r="A7" s="484" t="s">
        <v>721</v>
      </c>
      <c r="B7" s="484"/>
      <c r="C7" s="484"/>
      <c r="D7" s="484"/>
      <c r="E7" s="484"/>
      <c r="F7" s="484"/>
      <c r="G7" s="484"/>
    </row>
    <row r="8" spans="1:7" ht="42.6" customHeight="1" x14ac:dyDescent="0.25">
      <c r="A8" s="484" t="s">
        <v>722</v>
      </c>
      <c r="B8" s="484"/>
      <c r="C8" s="484"/>
      <c r="D8" s="484"/>
      <c r="E8" s="484"/>
      <c r="F8" s="484"/>
      <c r="G8" s="484"/>
    </row>
    <row r="9" spans="1:7" ht="13.2" customHeight="1" x14ac:dyDescent="0.25">
      <c r="A9" s="486" t="s">
        <v>61</v>
      </c>
      <c r="B9" s="486"/>
      <c r="C9" s="486"/>
      <c r="D9" s="486"/>
      <c r="E9" s="486"/>
      <c r="F9" s="486"/>
      <c r="G9" s="486"/>
    </row>
    <row r="10" spans="1:7" x14ac:dyDescent="0.25">
      <c r="A10" t="s">
        <v>353</v>
      </c>
    </row>
    <row r="11" spans="1:7" hidden="1" x14ac:dyDescent="0.25">
      <c r="A11" t="s">
        <v>62</v>
      </c>
    </row>
    <row r="12" spans="1:7" x14ac:dyDescent="0.25">
      <c r="A12" t="s">
        <v>63</v>
      </c>
    </row>
    <row r="13" spans="1:7" x14ac:dyDescent="0.25">
      <c r="A13" t="s">
        <v>64</v>
      </c>
    </row>
    <row r="14" spans="1:7" x14ac:dyDescent="0.25">
      <c r="A14" t="s">
        <v>65</v>
      </c>
      <c r="B14" s="296"/>
      <c r="C14" s="296"/>
      <c r="D14" s="296"/>
      <c r="E14" s="296"/>
    </row>
    <row r="15" spans="1:7" x14ac:dyDescent="0.25">
      <c r="A15" t="s">
        <v>66</v>
      </c>
      <c r="B15" s="296"/>
      <c r="C15" s="296"/>
      <c r="D15" s="296"/>
      <c r="E15" s="296"/>
    </row>
    <row r="16" spans="1:7" x14ac:dyDescent="0.25">
      <c r="A16" t="s">
        <v>67</v>
      </c>
      <c r="B16" s="296"/>
      <c r="C16" s="296"/>
      <c r="D16" s="296"/>
      <c r="E16" s="296"/>
    </row>
    <row r="17" spans="1:8" x14ac:dyDescent="0.25">
      <c r="A17" t="s">
        <v>354</v>
      </c>
      <c r="B17" s="296"/>
      <c r="C17" s="296"/>
      <c r="D17" s="296"/>
      <c r="E17" s="296"/>
    </row>
    <row r="18" spans="1:8" x14ac:dyDescent="0.25">
      <c r="A18" t="s">
        <v>68</v>
      </c>
      <c r="B18" s="296"/>
      <c r="C18" s="296"/>
      <c r="D18" s="296"/>
      <c r="E18" s="296"/>
    </row>
    <row r="19" spans="1:8" x14ac:dyDescent="0.25">
      <c r="A19" t="s">
        <v>69</v>
      </c>
      <c r="B19" s="296"/>
      <c r="C19" s="296"/>
      <c r="D19" s="296"/>
      <c r="E19" s="296"/>
    </row>
    <row r="20" spans="1:8" x14ac:dyDescent="0.25">
      <c r="B20" s="296"/>
      <c r="C20" s="296"/>
      <c r="D20" s="296"/>
      <c r="E20" s="296"/>
    </row>
    <row r="21" spans="1:8" x14ac:dyDescent="0.25">
      <c r="A21" s="9" t="s">
        <v>70</v>
      </c>
      <c r="E21" s="296"/>
    </row>
    <row r="22" spans="1:8" x14ac:dyDescent="0.25">
      <c r="A22" t="s">
        <v>71</v>
      </c>
      <c r="B22" s="12"/>
      <c r="C22" s="12"/>
      <c r="D22" s="12"/>
      <c r="E22" s="12"/>
      <c r="F22" s="12"/>
      <c r="G22" s="12"/>
    </row>
    <row r="23" spans="1:8" x14ac:dyDescent="0.25">
      <c r="A23" t="s">
        <v>72</v>
      </c>
      <c r="B23" s="12"/>
      <c r="C23" s="12"/>
      <c r="D23" s="12"/>
      <c r="E23" s="12"/>
      <c r="F23" s="12"/>
      <c r="G23" s="12"/>
    </row>
    <row r="24" spans="1:8" x14ac:dyDescent="0.25">
      <c r="A24" s="486" t="s">
        <v>73</v>
      </c>
      <c r="B24" s="486"/>
      <c r="C24" s="486"/>
      <c r="D24" s="486"/>
      <c r="E24" s="486"/>
      <c r="F24" s="297"/>
      <c r="G24" s="297"/>
    </row>
    <row r="25" spans="1:8" s="12" customFormat="1" x14ac:dyDescent="0.25">
      <c r="A25" s="486"/>
      <c r="B25" s="486"/>
      <c r="C25" s="486"/>
      <c r="D25" s="486"/>
      <c r="E25" s="486"/>
      <c r="F25" s="297"/>
      <c r="G25" s="297"/>
    </row>
    <row r="26" spans="1:8" ht="67.2" customHeight="1" x14ac:dyDescent="0.25">
      <c r="A26" s="487" t="s">
        <v>74</v>
      </c>
      <c r="B26" s="487"/>
      <c r="C26" s="487"/>
      <c r="D26" s="487"/>
      <c r="E26" s="487"/>
      <c r="F26" s="487"/>
      <c r="G26" s="487"/>
      <c r="H26" s="297"/>
    </row>
    <row r="27" spans="1:8" x14ac:dyDescent="0.25">
      <c r="H27" s="297"/>
    </row>
    <row r="28" spans="1:8" x14ac:dyDescent="0.25">
      <c r="A28" s="9" t="s">
        <v>75</v>
      </c>
      <c r="B28" s="9"/>
      <c r="C28" s="7"/>
      <c r="D28" s="7"/>
      <c r="E28" s="7"/>
      <c r="F28" s="7"/>
      <c r="G28" s="7"/>
      <c r="H28" s="297"/>
    </row>
    <row r="29" spans="1:8" x14ac:dyDescent="0.25">
      <c r="A29" s="9"/>
      <c r="B29" s="9"/>
      <c r="C29" s="7"/>
      <c r="D29" s="7"/>
      <c r="E29" s="7"/>
      <c r="F29" s="7"/>
      <c r="G29" s="7"/>
    </row>
    <row r="30" spans="1:8" ht="28.2" customHeight="1" x14ac:dyDescent="0.25">
      <c r="A30" s="487" t="s">
        <v>76</v>
      </c>
      <c r="B30" s="487"/>
      <c r="C30" s="487"/>
      <c r="D30" s="487"/>
      <c r="E30" s="487"/>
      <c r="F30" s="487"/>
      <c r="G30" s="487"/>
    </row>
    <row r="31" spans="1:8" ht="13.2" customHeight="1" x14ac:dyDescent="0.25">
      <c r="A31" s="487" t="s">
        <v>77</v>
      </c>
      <c r="B31" s="487"/>
      <c r="C31" s="487"/>
      <c r="D31" s="487"/>
      <c r="E31" s="487"/>
      <c r="F31" s="487"/>
      <c r="G31" s="487"/>
    </row>
    <row r="32" spans="1:8" ht="25.2" customHeight="1" x14ac:dyDescent="0.25">
      <c r="A32" s="487" t="s">
        <v>78</v>
      </c>
      <c r="B32" s="487"/>
      <c r="C32" s="487"/>
      <c r="D32" s="487"/>
      <c r="E32" s="487"/>
      <c r="F32" s="487"/>
      <c r="G32" s="487"/>
    </row>
    <row r="33" spans="1:7" x14ac:dyDescent="0.25">
      <c r="A33" s="298"/>
      <c r="B33" s="297"/>
      <c r="C33" s="297"/>
      <c r="D33" s="297"/>
      <c r="E33" s="297"/>
      <c r="F33" s="297"/>
      <c r="G33" s="297"/>
    </row>
    <row r="34" spans="1:7" x14ac:dyDescent="0.25">
      <c r="A34" s="9" t="s">
        <v>79</v>
      </c>
    </row>
    <row r="35" spans="1:7" x14ac:dyDescent="0.25">
      <c r="A35" s="9"/>
    </row>
    <row r="36" spans="1:7" x14ac:dyDescent="0.25">
      <c r="A36" t="s">
        <v>80</v>
      </c>
    </row>
    <row r="37" spans="1:7" x14ac:dyDescent="0.25">
      <c r="A37" t="s">
        <v>81</v>
      </c>
    </row>
    <row r="38" spans="1:7" x14ac:dyDescent="0.25">
      <c r="A38" t="s">
        <v>82</v>
      </c>
    </row>
    <row r="39" spans="1:7" x14ac:dyDescent="0.25">
      <c r="A39" t="s">
        <v>83</v>
      </c>
    </row>
    <row r="40" spans="1:7" x14ac:dyDescent="0.25">
      <c r="A40" s="14"/>
      <c r="B40" s="299" t="s">
        <v>84</v>
      </c>
    </row>
    <row r="41" spans="1:7" x14ac:dyDescent="0.25">
      <c r="A41" s="14"/>
      <c r="B41" s="299" t="s">
        <v>85</v>
      </c>
    </row>
    <row r="42" spans="1:7" x14ac:dyDescent="0.25">
      <c r="A42" s="14"/>
      <c r="B42" s="299" t="s">
        <v>86</v>
      </c>
    </row>
    <row r="43" spans="1:7" x14ac:dyDescent="0.25">
      <c r="A43" s="14"/>
      <c r="B43" s="299" t="s">
        <v>87</v>
      </c>
    </row>
    <row r="44" spans="1:7" x14ac:dyDescent="0.25">
      <c r="A44" s="14"/>
      <c r="B44" s="299" t="s">
        <v>88</v>
      </c>
    </row>
    <row r="45" spans="1:7" x14ac:dyDescent="0.25">
      <c r="A45" s="14"/>
      <c r="B45" s="299" t="s">
        <v>89</v>
      </c>
    </row>
    <row r="46" spans="1:7" x14ac:dyDescent="0.25">
      <c r="A46" t="s">
        <v>90</v>
      </c>
    </row>
    <row r="47" spans="1:7" x14ac:dyDescent="0.25">
      <c r="A47" t="s">
        <v>91</v>
      </c>
    </row>
    <row r="48" spans="1:7" x14ac:dyDescent="0.25">
      <c r="A48" t="s">
        <v>92</v>
      </c>
    </row>
    <row r="49" spans="1:8" x14ac:dyDescent="0.25">
      <c r="A49" t="s">
        <v>93</v>
      </c>
    </row>
    <row r="50" spans="1:8" x14ac:dyDescent="0.25">
      <c r="A50" t="s">
        <v>94</v>
      </c>
      <c r="B50" s="69"/>
      <c r="C50" s="69"/>
      <c r="D50" s="69"/>
      <c r="E50" s="69"/>
      <c r="F50" s="69"/>
    </row>
    <row r="51" spans="1:8" x14ac:dyDescent="0.25">
      <c r="A51" t="s">
        <v>95</v>
      </c>
    </row>
    <row r="52" spans="1:8" x14ac:dyDescent="0.25">
      <c r="A52" t="s">
        <v>96</v>
      </c>
    </row>
    <row r="53" spans="1:8" x14ac:dyDescent="0.25">
      <c r="A53" t="s">
        <v>97</v>
      </c>
    </row>
    <row r="55" spans="1:8" x14ac:dyDescent="0.25">
      <c r="A55" s="9" t="s">
        <v>98</v>
      </c>
    </row>
    <row r="57" spans="1:8" x14ac:dyDescent="0.25">
      <c r="A57" t="s">
        <v>716</v>
      </c>
      <c r="E57" s="12"/>
      <c r="F57" s="12"/>
      <c r="G57" s="12"/>
      <c r="H57" s="74"/>
    </row>
    <row r="59" spans="1:8" x14ac:dyDescent="0.25">
      <c r="A59" s="9" t="s">
        <v>99</v>
      </c>
    </row>
    <row r="60" spans="1:8" x14ac:dyDescent="0.25">
      <c r="A60" t="s">
        <v>360</v>
      </c>
    </row>
    <row r="61" spans="1:8" x14ac:dyDescent="0.25">
      <c r="A61" t="s">
        <v>100</v>
      </c>
    </row>
    <row r="62" spans="1:8" x14ac:dyDescent="0.25">
      <c r="A62" t="s">
        <v>101</v>
      </c>
    </row>
    <row r="63" spans="1:8" x14ac:dyDescent="0.25">
      <c r="A63" t="s">
        <v>102</v>
      </c>
    </row>
    <row r="65" spans="1:5" x14ac:dyDescent="0.25">
      <c r="A65" s="488" t="s">
        <v>639</v>
      </c>
      <c r="B65" s="488"/>
      <c r="C65" s="488" t="s">
        <v>715</v>
      </c>
      <c r="D65" s="488"/>
    </row>
    <row r="66" spans="1:5" x14ac:dyDescent="0.25">
      <c r="A66" s="80" t="s">
        <v>478</v>
      </c>
      <c r="B66" s="300">
        <v>1.0666</v>
      </c>
      <c r="C66" s="80" t="s">
        <v>478</v>
      </c>
      <c r="D66" s="300">
        <v>1.0919000000000001</v>
      </c>
    </row>
    <row r="67" spans="1:5" hidden="1" x14ac:dyDescent="0.25">
      <c r="A67" s="80"/>
      <c r="B67" s="300"/>
      <c r="C67" s="80"/>
      <c r="D67" s="300"/>
    </row>
    <row r="68" spans="1:5" hidden="1" x14ac:dyDescent="0.25">
      <c r="A68" s="80"/>
      <c r="B68" s="80"/>
      <c r="C68" s="80"/>
      <c r="D68" s="80"/>
      <c r="E68" s="93"/>
    </row>
    <row r="70" spans="1:5" x14ac:dyDescent="0.25">
      <c r="A70" t="s">
        <v>103</v>
      </c>
    </row>
    <row r="71" spans="1:5" x14ac:dyDescent="0.25">
      <c r="A71" t="s">
        <v>104</v>
      </c>
    </row>
    <row r="72" spans="1:5" hidden="1" x14ac:dyDescent="0.25">
      <c r="A72" s="62" t="s">
        <v>105</v>
      </c>
      <c r="B72" s="62"/>
      <c r="C72" s="62"/>
    </row>
    <row r="73" spans="1:5" hidden="1" x14ac:dyDescent="0.25">
      <c r="A73" t="s">
        <v>106</v>
      </c>
    </row>
    <row r="74" spans="1:5" hidden="1" x14ac:dyDescent="0.25">
      <c r="A74" t="s">
        <v>107</v>
      </c>
    </row>
    <row r="75" spans="1:5" hidden="1" x14ac:dyDescent="0.25">
      <c r="A75" t="s">
        <v>108</v>
      </c>
    </row>
    <row r="76" spans="1:5" hidden="1" x14ac:dyDescent="0.25">
      <c r="A76" t="s">
        <v>109</v>
      </c>
    </row>
    <row r="77" spans="1:5" hidden="1" x14ac:dyDescent="0.25">
      <c r="A77" t="s">
        <v>110</v>
      </c>
    </row>
    <row r="78" spans="1:5" hidden="1" x14ac:dyDescent="0.25">
      <c r="A78" t="s">
        <v>111</v>
      </c>
    </row>
    <row r="80" spans="1:5" x14ac:dyDescent="0.25">
      <c r="A80" s="9" t="s">
        <v>112</v>
      </c>
    </row>
    <row r="81" spans="1:7" x14ac:dyDescent="0.25">
      <c r="A81" t="s">
        <v>113</v>
      </c>
    </row>
    <row r="82" spans="1:7" x14ac:dyDescent="0.25">
      <c r="A82" t="s">
        <v>114</v>
      </c>
    </row>
    <row r="83" spans="1:7" x14ac:dyDescent="0.25">
      <c r="A83" s="487" t="s">
        <v>115</v>
      </c>
      <c r="B83" s="487"/>
      <c r="C83" s="487"/>
      <c r="D83" s="487"/>
      <c r="E83" s="487"/>
      <c r="F83" s="487"/>
      <c r="G83" s="487"/>
    </row>
    <row r="84" spans="1:7" x14ac:dyDescent="0.25">
      <c r="A84" t="s">
        <v>116</v>
      </c>
    </row>
    <row r="85" spans="1:7" x14ac:dyDescent="0.25">
      <c r="A85" t="s">
        <v>117</v>
      </c>
    </row>
    <row r="86" spans="1:7" x14ac:dyDescent="0.25">
      <c r="A86" t="s">
        <v>118</v>
      </c>
    </row>
    <row r="88" spans="1:7" x14ac:dyDescent="0.25">
      <c r="A88" t="s">
        <v>119</v>
      </c>
    </row>
    <row r="89" spans="1:7" x14ac:dyDescent="0.25">
      <c r="A89" t="s">
        <v>120</v>
      </c>
    </row>
    <row r="90" spans="1:7" x14ac:dyDescent="0.25">
      <c r="A90" t="s">
        <v>121</v>
      </c>
    </row>
    <row r="91" spans="1:7" x14ac:dyDescent="0.25">
      <c r="A91" t="s">
        <v>122</v>
      </c>
    </row>
    <row r="93" spans="1:7" x14ac:dyDescent="0.25">
      <c r="A93" t="s">
        <v>123</v>
      </c>
    </row>
    <row r="94" spans="1:7" x14ac:dyDescent="0.25">
      <c r="A94" t="s">
        <v>124</v>
      </c>
    </row>
    <row r="95" spans="1:7" x14ac:dyDescent="0.25">
      <c r="A95" t="s">
        <v>125</v>
      </c>
    </row>
    <row r="98" spans="1:9" hidden="1" x14ac:dyDescent="0.25">
      <c r="A98" s="9" t="s">
        <v>128</v>
      </c>
      <c r="B98" s="296"/>
      <c r="C98" s="296"/>
      <c r="D98" s="296"/>
      <c r="E98" s="296"/>
    </row>
    <row r="99" spans="1:9" hidden="1" x14ac:dyDescent="0.25">
      <c r="B99" s="296"/>
      <c r="C99" s="296"/>
      <c r="D99" s="296"/>
      <c r="E99" s="296"/>
    </row>
    <row r="100" spans="1:9" hidden="1" x14ac:dyDescent="0.25">
      <c r="A100" s="490" t="s">
        <v>129</v>
      </c>
      <c r="B100" s="490"/>
      <c r="C100" s="490"/>
      <c r="D100" s="490"/>
      <c r="E100" s="490"/>
    </row>
    <row r="101" spans="1:9" hidden="1" x14ac:dyDescent="0.25">
      <c r="A101" s="486" t="s">
        <v>130</v>
      </c>
      <c r="B101" s="486"/>
      <c r="C101" s="486"/>
      <c r="D101" s="486"/>
      <c r="E101" s="486"/>
      <c r="F101" s="486"/>
      <c r="G101" s="486"/>
    </row>
    <row r="102" spans="1:9" hidden="1" x14ac:dyDescent="0.25">
      <c r="A102" t="s">
        <v>131</v>
      </c>
      <c r="B102" s="296"/>
      <c r="C102" s="296"/>
      <c r="D102" s="296"/>
      <c r="E102" s="296"/>
    </row>
    <row r="103" spans="1:9" hidden="1" x14ac:dyDescent="0.25">
      <c r="A103" s="490" t="s">
        <v>132</v>
      </c>
      <c r="B103" s="490"/>
      <c r="C103" s="490"/>
      <c r="D103" s="490"/>
      <c r="E103" s="490"/>
    </row>
    <row r="104" spans="1:9" hidden="1" x14ac:dyDescent="0.25">
      <c r="A104" s="490" t="s">
        <v>133</v>
      </c>
      <c r="B104" s="490"/>
      <c r="C104" s="490"/>
      <c r="D104" s="490"/>
      <c r="E104" s="490"/>
      <c r="H104" s="7"/>
      <c r="I104" s="7"/>
    </row>
    <row r="105" spans="1:9" s="7" customFormat="1" hidden="1" x14ac:dyDescent="0.25">
      <c r="A105" s="297"/>
      <c r="B105" s="297"/>
      <c r="C105" s="297"/>
      <c r="D105" s="297"/>
      <c r="E105" s="297"/>
      <c r="F105"/>
      <c r="G105"/>
    </row>
    <row r="106" spans="1:9" x14ac:dyDescent="0.25">
      <c r="A106" s="9" t="s">
        <v>134</v>
      </c>
      <c r="B106" s="301"/>
      <c r="C106" s="301"/>
      <c r="D106" s="301"/>
      <c r="E106" s="301"/>
      <c r="F106" s="7"/>
      <c r="G106" s="7"/>
    </row>
    <row r="107" spans="1:9" ht="70.95" customHeight="1" x14ac:dyDescent="0.25">
      <c r="A107" s="486" t="s">
        <v>135</v>
      </c>
      <c r="B107" s="486"/>
      <c r="C107" s="486"/>
      <c r="D107" s="486"/>
      <c r="E107" s="486"/>
      <c r="F107" s="486"/>
      <c r="G107" s="486"/>
    </row>
    <row r="108" spans="1:9" ht="28.2" customHeight="1" x14ac:dyDescent="0.25">
      <c r="A108" s="486" t="s">
        <v>136</v>
      </c>
      <c r="B108" s="486"/>
      <c r="C108" s="486"/>
      <c r="D108" s="486"/>
      <c r="E108" s="486"/>
      <c r="F108" s="486"/>
      <c r="G108" s="486"/>
    </row>
    <row r="109" spans="1:9" ht="13.2" customHeight="1" x14ac:dyDescent="0.25">
      <c r="A109" s="486" t="s">
        <v>137</v>
      </c>
      <c r="B109" s="486"/>
      <c r="C109" s="486"/>
      <c r="D109" s="486"/>
      <c r="E109" s="486"/>
      <c r="F109" s="486"/>
      <c r="G109" s="486"/>
    </row>
    <row r="110" spans="1:9" s="7" customFormat="1" ht="13.2" customHeight="1" x14ac:dyDescent="0.25">
      <c r="A110" s="486" t="s">
        <v>138</v>
      </c>
      <c r="B110" s="486"/>
      <c r="C110" s="486"/>
      <c r="D110" s="486"/>
      <c r="E110" s="486"/>
      <c r="F110" s="486"/>
      <c r="G110" s="486"/>
    </row>
    <row r="111" spans="1:9" s="7" customFormat="1" ht="27" customHeight="1" x14ac:dyDescent="0.25">
      <c r="A111" s="486" t="s">
        <v>139</v>
      </c>
      <c r="B111" s="486"/>
      <c r="C111" s="486"/>
      <c r="D111" s="486"/>
      <c r="E111" s="486"/>
      <c r="F111" s="486"/>
      <c r="G111" s="486"/>
    </row>
    <row r="112" spans="1:9" s="7" customFormat="1" ht="31.2" customHeight="1" x14ac:dyDescent="0.25">
      <c r="A112" s="485" t="s">
        <v>140</v>
      </c>
      <c r="B112" s="485"/>
      <c r="C112" s="485"/>
      <c r="D112" s="485"/>
      <c r="E112" s="485"/>
      <c r="F112" s="485"/>
      <c r="G112" s="485"/>
    </row>
    <row r="113" spans="1:8" s="7" customFormat="1" ht="68.400000000000006" customHeight="1" x14ac:dyDescent="0.25">
      <c r="A113" s="485" t="s">
        <v>141</v>
      </c>
      <c r="B113" s="485"/>
      <c r="C113" s="485"/>
      <c r="D113" s="485"/>
      <c r="E113" s="485"/>
      <c r="F113" s="485"/>
      <c r="G113" s="485"/>
    </row>
    <row r="114" spans="1:8" s="7" customFormat="1" ht="15" customHeight="1" x14ac:dyDescent="0.25">
      <c r="A114" s="486" t="s">
        <v>142</v>
      </c>
      <c r="B114" s="486"/>
      <c r="C114" s="486"/>
      <c r="D114" s="486"/>
      <c r="E114" s="486"/>
      <c r="F114" s="486"/>
      <c r="G114" s="486"/>
    </row>
    <row r="115" spans="1:8" ht="42.75" customHeight="1" x14ac:dyDescent="0.25">
      <c r="A115" s="486" t="s">
        <v>143</v>
      </c>
      <c r="B115" s="486"/>
      <c r="C115" s="486"/>
      <c r="D115" s="486"/>
      <c r="E115" s="486"/>
      <c r="F115" s="486"/>
      <c r="G115" s="486"/>
    </row>
    <row r="116" spans="1:8" ht="40.5" customHeight="1" x14ac:dyDescent="0.25">
      <c r="A116" s="486" t="s">
        <v>144</v>
      </c>
      <c r="B116" s="486"/>
      <c r="C116" s="486"/>
      <c r="D116" s="486"/>
      <c r="E116" s="486"/>
      <c r="F116" s="486"/>
      <c r="G116" s="486"/>
    </row>
    <row r="117" spans="1:8" ht="55.2" customHeight="1" x14ac:dyDescent="0.25">
      <c r="A117" s="486" t="s">
        <v>145</v>
      </c>
      <c r="B117" s="486"/>
      <c r="C117" s="486"/>
      <c r="D117" s="486"/>
      <c r="E117" s="486"/>
      <c r="F117" s="486"/>
      <c r="G117" s="486"/>
    </row>
    <row r="118" spans="1:8" hidden="1" x14ac:dyDescent="0.25">
      <c r="A118" s="12"/>
      <c r="B118" s="12"/>
      <c r="C118" s="12"/>
      <c r="D118" s="12"/>
      <c r="E118" s="12"/>
      <c r="F118" s="12"/>
      <c r="G118" s="12"/>
    </row>
    <row r="119" spans="1:8" hidden="1" x14ac:dyDescent="0.25"/>
    <row r="120" spans="1:8" hidden="1" x14ac:dyDescent="0.25">
      <c r="A120" s="9" t="s">
        <v>146</v>
      </c>
      <c r="B120" s="7"/>
      <c r="C120" s="7"/>
    </row>
    <row r="121" spans="1:8" hidden="1" x14ac:dyDescent="0.25">
      <c r="A121" s="486" t="s">
        <v>147</v>
      </c>
      <c r="B121" s="486"/>
      <c r="C121" s="486"/>
      <c r="D121" s="486"/>
      <c r="E121" s="486"/>
      <c r="F121" s="486"/>
      <c r="G121" s="486"/>
    </row>
    <row r="122" spans="1:8" hidden="1" x14ac:dyDescent="0.25">
      <c r="A122" t="s">
        <v>148</v>
      </c>
    </row>
    <row r="123" spans="1:8" hidden="1" x14ac:dyDescent="0.25">
      <c r="A123" t="s">
        <v>149</v>
      </c>
    </row>
    <row r="124" spans="1:8" hidden="1" x14ac:dyDescent="0.25">
      <c r="A124" t="s">
        <v>150</v>
      </c>
    </row>
    <row r="125" spans="1:8" hidden="1" x14ac:dyDescent="0.25">
      <c r="A125" s="489" t="s">
        <v>151</v>
      </c>
      <c r="B125" s="489"/>
      <c r="C125" s="489"/>
      <c r="D125" s="489"/>
      <c r="E125" s="489"/>
      <c r="F125" s="489"/>
    </row>
    <row r="126" spans="1:8" s="7" customFormat="1" hidden="1" x14ac:dyDescent="0.25">
      <c r="A126" t="s">
        <v>152</v>
      </c>
      <c r="B126"/>
      <c r="C126"/>
      <c r="D126"/>
      <c r="E126"/>
      <c r="F126"/>
      <c r="G126"/>
    </row>
    <row r="127" spans="1:8" hidden="1" x14ac:dyDescent="0.25">
      <c r="A127" t="s">
        <v>153</v>
      </c>
      <c r="H127" s="298"/>
    </row>
    <row r="128" spans="1:8" hidden="1" x14ac:dyDescent="0.25">
      <c r="A128" t="s">
        <v>154</v>
      </c>
      <c r="H128" s="297"/>
    </row>
    <row r="129" spans="1:8" hidden="1" x14ac:dyDescent="0.25">
      <c r="A129" s="486" t="s">
        <v>155</v>
      </c>
      <c r="B129" s="486"/>
      <c r="C129" s="486"/>
      <c r="D129" s="486"/>
      <c r="E129" s="486"/>
      <c r="F129" s="486"/>
      <c r="G129" s="486"/>
      <c r="H129" s="297"/>
    </row>
    <row r="131" spans="1:8" hidden="1" x14ac:dyDescent="0.25">
      <c r="A131" s="62" t="s">
        <v>156</v>
      </c>
    </row>
    <row r="132" spans="1:8" hidden="1" x14ac:dyDescent="0.25">
      <c r="A132" t="s">
        <v>157</v>
      </c>
    </row>
    <row r="133" spans="1:8" hidden="1" x14ac:dyDescent="0.25"/>
    <row r="134" spans="1:8" hidden="1" x14ac:dyDescent="0.25">
      <c r="A134" s="62" t="s">
        <v>158</v>
      </c>
      <c r="B134" s="62"/>
      <c r="C134" s="62"/>
      <c r="D134" s="62"/>
    </row>
    <row r="135" spans="1:8" hidden="1" x14ac:dyDescent="0.25">
      <c r="A135" s="486" t="s">
        <v>159</v>
      </c>
      <c r="B135" s="486"/>
      <c r="C135" s="486"/>
      <c r="D135" s="486"/>
      <c r="E135" s="486"/>
      <c r="F135" s="486"/>
      <c r="G135" s="486"/>
    </row>
    <row r="136" spans="1:8" hidden="1" x14ac:dyDescent="0.25">
      <c r="A136" t="s">
        <v>160</v>
      </c>
    </row>
    <row r="137" spans="1:8" x14ac:dyDescent="0.25">
      <c r="A137" s="9" t="s">
        <v>161</v>
      </c>
    </row>
    <row r="138" spans="1:8" ht="27" customHeight="1" x14ac:dyDescent="0.25">
      <c r="A138" s="486" t="s">
        <v>311</v>
      </c>
      <c r="B138" s="486"/>
      <c r="C138" s="486"/>
      <c r="D138" s="486"/>
      <c r="E138" s="486"/>
      <c r="F138" s="486"/>
      <c r="G138" s="486"/>
    </row>
    <row r="139" spans="1:8" ht="15" customHeight="1" x14ac:dyDescent="0.25">
      <c r="A139" t="s">
        <v>162</v>
      </c>
    </row>
    <row r="140" spans="1:8" x14ac:dyDescent="0.25">
      <c r="A140" t="s">
        <v>163</v>
      </c>
    </row>
    <row r="141" spans="1:8" hidden="1" x14ac:dyDescent="0.25"/>
    <row r="142" spans="1:8" ht="42" customHeight="1" x14ac:dyDescent="0.25">
      <c r="A142" s="486" t="s">
        <v>164</v>
      </c>
      <c r="B142" s="486"/>
      <c r="C142" s="486"/>
      <c r="D142" s="486"/>
      <c r="E142" s="486"/>
      <c r="F142" s="486"/>
      <c r="G142" s="486"/>
    </row>
    <row r="144" spans="1:8" x14ac:dyDescent="0.25">
      <c r="A144" s="9" t="s">
        <v>165</v>
      </c>
    </row>
    <row r="145" spans="1:7" x14ac:dyDescent="0.25">
      <c r="A145" t="s">
        <v>166</v>
      </c>
    </row>
    <row r="146" spans="1:7" x14ac:dyDescent="0.25">
      <c r="A146" t="s">
        <v>167</v>
      </c>
    </row>
    <row r="147" spans="1:7" x14ac:dyDescent="0.25">
      <c r="A147" t="s">
        <v>168</v>
      </c>
    </row>
    <row r="149" spans="1:7" hidden="1" x14ac:dyDescent="0.25">
      <c r="A149" s="62" t="s">
        <v>169</v>
      </c>
    </row>
    <row r="150" spans="1:7" hidden="1" x14ac:dyDescent="0.25">
      <c r="A150" s="486" t="s">
        <v>170</v>
      </c>
      <c r="B150" s="486"/>
      <c r="C150" s="486"/>
      <c r="D150" s="486"/>
      <c r="E150" s="486"/>
      <c r="F150" s="486"/>
      <c r="G150" s="486"/>
    </row>
    <row r="151" spans="1:7" x14ac:dyDescent="0.25">
      <c r="A151" s="323" t="s">
        <v>171</v>
      </c>
    </row>
    <row r="152" spans="1:7" ht="28.5" customHeight="1" x14ac:dyDescent="0.25">
      <c r="A152" s="478" t="s">
        <v>172</v>
      </c>
      <c r="B152" s="478"/>
      <c r="C152" s="478"/>
      <c r="D152" s="478"/>
      <c r="E152" s="478"/>
      <c r="F152" s="478"/>
      <c r="G152" s="478"/>
    </row>
    <row r="153" spans="1:7" ht="13.95" customHeight="1" x14ac:dyDescent="0.25">
      <c r="A153" s="367"/>
      <c r="B153" s="367"/>
      <c r="C153" s="367"/>
      <c r="D153" s="367"/>
      <c r="E153" s="367"/>
      <c r="F153" s="367"/>
      <c r="G153" s="367"/>
    </row>
    <row r="154" spans="1:7" ht="16.2" customHeight="1" x14ac:dyDescent="0.25">
      <c r="A154" s="9" t="s">
        <v>126</v>
      </c>
      <c r="B154" s="9"/>
    </row>
    <row r="155" spans="1:7" x14ac:dyDescent="0.25">
      <c r="A155" t="s">
        <v>127</v>
      </c>
    </row>
    <row r="156" spans="1:7" hidden="1" x14ac:dyDescent="0.25">
      <c r="A156" s="9" t="s">
        <v>173</v>
      </c>
      <c r="B156" s="9"/>
      <c r="C156" s="9"/>
      <c r="D156" s="9"/>
      <c r="E156" s="9"/>
      <c r="F156" s="9"/>
      <c r="G156" s="9"/>
    </row>
    <row r="157" spans="1:7" hidden="1" x14ac:dyDescent="0.25">
      <c r="A157" s="489" t="s">
        <v>174</v>
      </c>
      <c r="B157" s="489"/>
      <c r="C157" s="489"/>
      <c r="D157" s="489"/>
      <c r="E157" s="489"/>
      <c r="F157" s="297"/>
      <c r="G157" s="297"/>
    </row>
    <row r="158" spans="1:7" hidden="1" x14ac:dyDescent="0.25">
      <c r="A158" s="489" t="s">
        <v>175</v>
      </c>
      <c r="B158" s="489"/>
      <c r="C158" s="489"/>
      <c r="D158" s="489"/>
      <c r="E158" s="489"/>
      <c r="F158" s="297"/>
      <c r="G158" s="297"/>
    </row>
    <row r="159" spans="1:7" ht="39" hidden="1" customHeight="1" x14ac:dyDescent="0.25">
      <c r="A159" s="489" t="s">
        <v>176</v>
      </c>
      <c r="B159" s="489"/>
      <c r="C159" s="489"/>
      <c r="D159" s="489"/>
      <c r="E159" s="489"/>
      <c r="F159" s="297"/>
      <c r="G159" s="297"/>
    </row>
    <row r="160" spans="1:7" ht="13.95" customHeight="1" x14ac:dyDescent="0.25"/>
    <row r="161" spans="1:9" x14ac:dyDescent="0.25">
      <c r="A161" s="9" t="s">
        <v>352</v>
      </c>
      <c r="H161" s="297"/>
      <c r="I161" s="297"/>
    </row>
    <row r="162" spans="1:9" hidden="1" x14ac:dyDescent="0.25">
      <c r="A162" s="9"/>
      <c r="H162" s="297"/>
      <c r="I162" s="297"/>
    </row>
    <row r="163" spans="1:9" x14ac:dyDescent="0.25">
      <c r="A163" t="s">
        <v>177</v>
      </c>
      <c r="H163" s="297"/>
      <c r="I163" s="297"/>
    </row>
    <row r="164" spans="1:9" x14ac:dyDescent="0.25">
      <c r="A164" t="s">
        <v>178</v>
      </c>
    </row>
    <row r="166" spans="1:9" x14ac:dyDescent="0.25">
      <c r="A166" s="9" t="s">
        <v>179</v>
      </c>
    </row>
    <row r="167" spans="1:9" x14ac:dyDescent="0.25">
      <c r="A167" t="s">
        <v>180</v>
      </c>
    </row>
    <row r="168" spans="1:9" x14ac:dyDescent="0.25">
      <c r="A168" t="s">
        <v>181</v>
      </c>
    </row>
    <row r="170" spans="1:9" hidden="1" x14ac:dyDescent="0.25">
      <c r="A170" s="9" t="s">
        <v>182</v>
      </c>
    </row>
    <row r="171" spans="1:9" hidden="1" x14ac:dyDescent="0.25">
      <c r="A171" s="9"/>
    </row>
    <row r="172" spans="1:9" hidden="1" x14ac:dyDescent="0.25">
      <c r="A172" s="491" t="s">
        <v>183</v>
      </c>
      <c r="B172" s="491"/>
      <c r="C172" s="491"/>
      <c r="D172" s="491"/>
      <c r="E172" s="491"/>
      <c r="F172" s="297"/>
      <c r="G172" s="297"/>
    </row>
    <row r="173" spans="1:9" hidden="1" x14ac:dyDescent="0.25">
      <c r="A173" s="302"/>
      <c r="B173" s="297"/>
      <c r="C173" s="297"/>
      <c r="D173" s="297"/>
      <c r="E173" s="297"/>
      <c r="F173" s="297"/>
      <c r="G173" s="297"/>
    </row>
    <row r="174" spans="1:9" x14ac:dyDescent="0.25">
      <c r="A174" s="9" t="s">
        <v>184</v>
      </c>
    </row>
    <row r="175" spans="1:9" x14ac:dyDescent="0.25">
      <c r="A175" t="s">
        <v>185</v>
      </c>
    </row>
    <row r="176" spans="1:9" ht="40.200000000000003" customHeight="1" x14ac:dyDescent="0.25">
      <c r="A176" s="487" t="s">
        <v>186</v>
      </c>
      <c r="B176" s="487"/>
      <c r="C176" s="487"/>
      <c r="D176" s="487"/>
      <c r="E176" s="487"/>
      <c r="F176" s="487"/>
      <c r="G176" s="487"/>
    </row>
    <row r="177" spans="1:8" ht="68.400000000000006" customHeight="1" x14ac:dyDescent="0.25">
      <c r="A177" s="487" t="s">
        <v>604</v>
      </c>
      <c r="B177" s="487"/>
      <c r="C177" s="487"/>
      <c r="D177" s="487"/>
      <c r="E177" s="487"/>
      <c r="F177" s="487"/>
      <c r="G177" s="487"/>
    </row>
    <row r="178" spans="1:8" hidden="1" x14ac:dyDescent="0.25">
      <c r="A178" s="9" t="s">
        <v>187</v>
      </c>
      <c r="B178" s="7"/>
      <c r="C178" s="7"/>
      <c r="D178" s="7"/>
    </row>
    <row r="179" spans="1:8" hidden="1" x14ac:dyDescent="0.25">
      <c r="A179" s="489" t="s">
        <v>199</v>
      </c>
      <c r="B179" s="489"/>
      <c r="C179" s="489"/>
      <c r="D179" s="489"/>
      <c r="E179" s="489"/>
      <c r="F179" s="489"/>
      <c r="G179" s="489"/>
    </row>
    <row r="180" spans="1:8" ht="13.95" customHeight="1" x14ac:dyDescent="0.25">
      <c r="A180" s="303"/>
      <c r="B180" s="303"/>
      <c r="C180" s="303"/>
      <c r="D180" s="303"/>
      <c r="E180" s="303"/>
      <c r="F180" s="303"/>
      <c r="G180" s="303"/>
    </row>
    <row r="181" spans="1:8" ht="13.2" customHeight="1" x14ac:dyDescent="0.25">
      <c r="A181" s="9" t="s">
        <v>200</v>
      </c>
      <c r="B181" s="9"/>
      <c r="C181" s="9"/>
      <c r="D181" s="9"/>
      <c r="E181" s="9"/>
      <c r="F181" s="303"/>
      <c r="G181" s="303"/>
    </row>
    <row r="182" spans="1:8" ht="51.75" customHeight="1" x14ac:dyDescent="0.25">
      <c r="A182" s="487" t="s">
        <v>361</v>
      </c>
      <c r="B182" s="487"/>
      <c r="C182" s="487"/>
      <c r="D182" s="487"/>
      <c r="E182" s="487"/>
      <c r="F182" s="487"/>
      <c r="G182" s="487"/>
      <c r="H182" s="297"/>
    </row>
    <row r="183" spans="1:8" ht="30" customHeight="1" x14ac:dyDescent="0.25">
      <c r="A183" s="487" t="s">
        <v>201</v>
      </c>
      <c r="B183" s="487"/>
      <c r="C183" s="487"/>
      <c r="D183" s="487"/>
      <c r="E183" s="487"/>
      <c r="F183" s="487"/>
      <c r="G183" s="487"/>
    </row>
    <row r="184" spans="1:8" ht="27.75" customHeight="1" x14ac:dyDescent="0.25">
      <c r="A184" s="487" t="s">
        <v>605</v>
      </c>
      <c r="B184" s="487"/>
      <c r="C184" s="487"/>
      <c r="D184" s="487"/>
      <c r="E184" s="487"/>
      <c r="F184" s="487"/>
      <c r="G184" s="487"/>
    </row>
    <row r="185" spans="1:8" ht="26.25" customHeight="1" x14ac:dyDescent="0.25">
      <c r="A185" s="487" t="s">
        <v>606</v>
      </c>
      <c r="B185" s="487"/>
      <c r="C185" s="487"/>
      <c r="D185" s="487"/>
      <c r="E185" s="487"/>
      <c r="F185" s="487"/>
      <c r="G185" s="487"/>
    </row>
    <row r="186" spans="1:8" x14ac:dyDescent="0.25">
      <c r="A186" s="487" t="s">
        <v>351</v>
      </c>
      <c r="B186" s="487"/>
      <c r="C186" s="487"/>
      <c r="D186" s="487"/>
      <c r="E186" s="487"/>
      <c r="F186" s="487"/>
      <c r="G186" s="487"/>
      <c r="H186" s="297"/>
    </row>
    <row r="187" spans="1:8" x14ac:dyDescent="0.25">
      <c r="A187" s="303"/>
      <c r="B187" s="303"/>
      <c r="C187" s="303"/>
      <c r="D187" s="303"/>
      <c r="E187" s="303"/>
      <c r="F187" s="303"/>
      <c r="G187" s="303"/>
      <c r="H187" s="297"/>
    </row>
    <row r="188" spans="1:8" x14ac:dyDescent="0.25">
      <c r="A188" s="304" t="s">
        <v>202</v>
      </c>
      <c r="B188" s="7"/>
      <c r="H188" s="297"/>
    </row>
    <row r="189" spans="1:8" x14ac:dyDescent="0.25">
      <c r="A189" t="s">
        <v>203</v>
      </c>
    </row>
    <row r="190" spans="1:8" x14ac:dyDescent="0.25">
      <c r="A190" t="s">
        <v>204</v>
      </c>
    </row>
    <row r="191" spans="1:8" x14ac:dyDescent="0.25">
      <c r="A191" s="22" t="s">
        <v>205</v>
      </c>
      <c r="B191" s="22"/>
    </row>
    <row r="192" spans="1:8" x14ac:dyDescent="0.25">
      <c r="A192" t="s">
        <v>206</v>
      </c>
    </row>
    <row r="193" spans="1:1" x14ac:dyDescent="0.25">
      <c r="A193" t="s">
        <v>207</v>
      </c>
    </row>
    <row r="194" spans="1:1" x14ac:dyDescent="0.25">
      <c r="A194" t="s">
        <v>208</v>
      </c>
    </row>
    <row r="195" spans="1:1" x14ac:dyDescent="0.25">
      <c r="A195" t="s">
        <v>209</v>
      </c>
    </row>
    <row r="196" spans="1:1" x14ac:dyDescent="0.25">
      <c r="A196" t="s">
        <v>210</v>
      </c>
    </row>
    <row r="197" spans="1:1" x14ac:dyDescent="0.25">
      <c r="A197" t="s">
        <v>211</v>
      </c>
    </row>
    <row r="198" spans="1:1" x14ac:dyDescent="0.25">
      <c r="A198" t="s">
        <v>212</v>
      </c>
    </row>
    <row r="199" spans="1:1" x14ac:dyDescent="0.25">
      <c r="A199" s="22" t="s">
        <v>213</v>
      </c>
    </row>
    <row r="200" spans="1:1" x14ac:dyDescent="0.25">
      <c r="A200" t="s">
        <v>214</v>
      </c>
    </row>
    <row r="201" spans="1:1" x14ac:dyDescent="0.25">
      <c r="A201" t="s">
        <v>215</v>
      </c>
    </row>
    <row r="202" spans="1:1" x14ac:dyDescent="0.25">
      <c r="A202" t="s">
        <v>216</v>
      </c>
    </row>
    <row r="203" spans="1:1" x14ac:dyDescent="0.25">
      <c r="A203" t="s">
        <v>217</v>
      </c>
    </row>
    <row r="204" spans="1:1" x14ac:dyDescent="0.25">
      <c r="A204" t="s">
        <v>218</v>
      </c>
    </row>
    <row r="205" spans="1:1" x14ac:dyDescent="0.25">
      <c r="A205" t="s">
        <v>219</v>
      </c>
    </row>
    <row r="206" spans="1:1" x14ac:dyDescent="0.25">
      <c r="A206" t="s">
        <v>220</v>
      </c>
    </row>
    <row r="208" spans="1:1" x14ac:dyDescent="0.25">
      <c r="A208" s="304" t="s">
        <v>221</v>
      </c>
    </row>
    <row r="209" spans="1:7" ht="27.75" customHeight="1" x14ac:dyDescent="0.25">
      <c r="A209" s="486" t="s">
        <v>350</v>
      </c>
      <c r="B209" s="486"/>
      <c r="C209" s="486"/>
      <c r="D209" s="486"/>
      <c r="E209" s="486"/>
      <c r="F209" s="486"/>
      <c r="G209" s="486"/>
    </row>
    <row r="210" spans="1:7" ht="26.25" customHeight="1" x14ac:dyDescent="0.25">
      <c r="A210" s="486" t="s">
        <v>222</v>
      </c>
      <c r="B210" s="486"/>
      <c r="C210" s="486"/>
      <c r="D210" s="486"/>
      <c r="E210" s="486"/>
      <c r="F210" s="486"/>
      <c r="G210" s="486"/>
    </row>
    <row r="211" spans="1:7" x14ac:dyDescent="0.25">
      <c r="A211" t="s">
        <v>223</v>
      </c>
    </row>
    <row r="212" spans="1:7" ht="26.25" customHeight="1" x14ac:dyDescent="0.25">
      <c r="A212" s="486" t="s">
        <v>224</v>
      </c>
      <c r="B212" s="486"/>
      <c r="C212" s="486"/>
      <c r="D212" s="486"/>
      <c r="E212" s="486"/>
      <c r="F212" s="486"/>
      <c r="G212" s="486"/>
    </row>
    <row r="213" spans="1:7" ht="14.4" customHeight="1" x14ac:dyDescent="0.25">
      <c r="A213" t="s">
        <v>225</v>
      </c>
    </row>
    <row r="214" spans="1:7" ht="41.4" customHeight="1" x14ac:dyDescent="0.25">
      <c r="A214" s="486" t="s">
        <v>226</v>
      </c>
      <c r="B214" s="486"/>
      <c r="C214" s="486"/>
      <c r="D214" s="486"/>
      <c r="E214" s="486"/>
      <c r="F214" s="486"/>
      <c r="G214" s="486"/>
    </row>
    <row r="215" spans="1:7" ht="13.5" customHeight="1" x14ac:dyDescent="0.25">
      <c r="A215" t="s">
        <v>227</v>
      </c>
    </row>
    <row r="216" spans="1:7" ht="14.4" customHeight="1" x14ac:dyDescent="0.25">
      <c r="A216" t="s">
        <v>228</v>
      </c>
    </row>
    <row r="217" spans="1:7" ht="55.2" customHeight="1" x14ac:dyDescent="0.25">
      <c r="A217" s="486" t="s">
        <v>191</v>
      </c>
      <c r="B217" s="486"/>
      <c r="C217" s="486"/>
      <c r="D217" s="486"/>
      <c r="E217" s="486"/>
      <c r="F217" s="486"/>
      <c r="G217" s="486"/>
    </row>
    <row r="219" spans="1:7" x14ac:dyDescent="0.25">
      <c r="A219" s="62" t="s">
        <v>319</v>
      </c>
    </row>
    <row r="220" spans="1:7" ht="15" customHeight="1" x14ac:dyDescent="0.25">
      <c r="A220" t="s">
        <v>320</v>
      </c>
    </row>
    <row r="222" spans="1:7" ht="26.4" customHeight="1" x14ac:dyDescent="0.25">
      <c r="A222" s="492" t="s">
        <v>321</v>
      </c>
      <c r="B222" s="492"/>
      <c r="C222" s="492"/>
      <c r="D222" s="492"/>
      <c r="E222" s="492"/>
      <c r="F222" s="492"/>
      <c r="G222" s="492"/>
    </row>
    <row r="223" spans="1:7" ht="15" customHeight="1" x14ac:dyDescent="0.25">
      <c r="A223" s="1" t="s">
        <v>322</v>
      </c>
      <c r="B223" s="1"/>
      <c r="C223" s="1"/>
      <c r="D223" s="1"/>
      <c r="E223" s="1"/>
      <c r="F223" s="62"/>
      <c r="G223" s="62"/>
    </row>
    <row r="225" spans="1:7" ht="39" customHeight="1" x14ac:dyDescent="0.25">
      <c r="A225" s="492" t="s">
        <v>323</v>
      </c>
      <c r="B225" s="492"/>
      <c r="C225" s="492"/>
      <c r="D225" s="492"/>
      <c r="E225" s="492"/>
      <c r="F225" s="492"/>
      <c r="G225" s="492"/>
    </row>
    <row r="226" spans="1:7" ht="20.399999999999999" customHeight="1" x14ac:dyDescent="0.25">
      <c r="A226" t="s">
        <v>316</v>
      </c>
    </row>
    <row r="227" spans="1:7" ht="20.399999999999999" customHeight="1" x14ac:dyDescent="0.25"/>
    <row r="228" spans="1:7" ht="20.399999999999999" customHeight="1" x14ac:dyDescent="0.25"/>
    <row r="229" spans="1:7" ht="20.399999999999999" customHeight="1" x14ac:dyDescent="0.25"/>
  </sheetData>
  <mergeCells count="53">
    <mergeCell ref="A225:G225"/>
    <mergeCell ref="A212:G212"/>
    <mergeCell ref="A222:G222"/>
    <mergeCell ref="A185:G185"/>
    <mergeCell ref="A186:G186"/>
    <mergeCell ref="A214:G214"/>
    <mergeCell ref="A217:G217"/>
    <mergeCell ref="A184:G184"/>
    <mergeCell ref="A182:G182"/>
    <mergeCell ref="A183:G183"/>
    <mergeCell ref="A209:G209"/>
    <mergeCell ref="A210:G210"/>
    <mergeCell ref="A176:G176"/>
    <mergeCell ref="A179:G179"/>
    <mergeCell ref="A159:E159"/>
    <mergeCell ref="A177:G177"/>
    <mergeCell ref="A158:E158"/>
    <mergeCell ref="A172:E172"/>
    <mergeCell ref="A117:G117"/>
    <mergeCell ref="A121:G121"/>
    <mergeCell ref="A125:F125"/>
    <mergeCell ref="A129:G129"/>
    <mergeCell ref="A142:G142"/>
    <mergeCell ref="A150:G150"/>
    <mergeCell ref="A152:G152"/>
    <mergeCell ref="A157:E157"/>
    <mergeCell ref="A100:E100"/>
    <mergeCell ref="A109:G109"/>
    <mergeCell ref="A110:G110"/>
    <mergeCell ref="A111:G111"/>
    <mergeCell ref="A114:G114"/>
    <mergeCell ref="A101:G101"/>
    <mergeCell ref="A103:E103"/>
    <mergeCell ref="A104:E104"/>
    <mergeCell ref="A135:G135"/>
    <mergeCell ref="A138:G138"/>
    <mergeCell ref="A115:G115"/>
    <mergeCell ref="A116:G116"/>
    <mergeCell ref="A108:G108"/>
    <mergeCell ref="A7:G7"/>
    <mergeCell ref="A112:G112"/>
    <mergeCell ref="A113:G113"/>
    <mergeCell ref="A8:G8"/>
    <mergeCell ref="A9:G9"/>
    <mergeCell ref="A24:E25"/>
    <mergeCell ref="A26:G26"/>
    <mergeCell ref="A31:G31"/>
    <mergeCell ref="A30:G30"/>
    <mergeCell ref="A32:G32"/>
    <mergeCell ref="A65:B65"/>
    <mergeCell ref="C65:D65"/>
    <mergeCell ref="A83:G83"/>
    <mergeCell ref="A107:G107"/>
  </mergeCells>
  <phoneticPr fontId="129" type="noConversion"/>
  <pageMargins left="0.74803149606299213" right="0.74803149606299213" top="1.1811023622047245" bottom="0.78740157480314965" header="0.31496062992125984" footer="0.31496062992125984"/>
  <pageSetup paperSize="9" orientation="portrait" r:id="rId1"/>
  <headerFooter alignWithMargins="0">
    <oddHeader>&amp;CSIA "Atkritumu apsaimniekošanas Dienvidlatgales starppašvaldību organizācija"
vienotais reģistrācijas nr.41503029988
gada pārskats par periodu 
no 01.01.2023. līdz 31.12.2023.</oddHeader>
    <oddFooter>&amp;R&amp;P(&amp;N)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titullapa</vt:lpstr>
      <vt:lpstr>saturs</vt:lpstr>
      <vt:lpstr>Inf</vt:lpstr>
      <vt:lpstr>aktivs</vt:lpstr>
      <vt:lpstr>pasivs</vt:lpstr>
      <vt:lpstr>P vai Z aprekins</vt:lpstr>
      <vt:lpstr>Naudas</vt:lpstr>
      <vt:lpstr>pasu kap</vt:lpstr>
      <vt:lpstr>Politika</vt:lpstr>
      <vt:lpstr>PLpiel</vt:lpstr>
      <vt:lpstr>BILbil</vt:lpstr>
      <vt:lpstr>PZApiel</vt:lpstr>
      <vt:lpstr>PARbil (2)</vt:lpstr>
      <vt:lpstr>vadibas</vt:lpstr>
      <vt:lpstr>aktivs!Print_Area</vt:lpstr>
      <vt:lpstr>BILbil!Print_Area</vt:lpstr>
      <vt:lpstr>Inf!Print_Area</vt:lpstr>
      <vt:lpstr>Naudas!Print_Area</vt:lpstr>
      <vt:lpstr>'P vai Z aprekins'!Print_Area</vt:lpstr>
      <vt:lpstr>'PARbil (2)'!Print_Area</vt:lpstr>
      <vt:lpstr>pasivs!Print_Area</vt:lpstr>
      <vt:lpstr>'pasu kap'!Print_Area</vt:lpstr>
      <vt:lpstr>PLpiel!Print_Area</vt:lpstr>
      <vt:lpstr>Politika!Print_Area</vt:lpstr>
      <vt:lpstr>PZApiel!Print_Area</vt:lpstr>
      <vt:lpstr>saturs!Print_Area</vt:lpstr>
      <vt:lpstr>titullapa!Print_Area</vt:lpstr>
      <vt:lpstr>vadibas!Print_Area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Reskator</dc:creator>
  <cp:lastModifiedBy>Omega Labels</cp:lastModifiedBy>
  <cp:lastPrinted>2024-01-18T06:42:19Z</cp:lastPrinted>
  <dcterms:created xsi:type="dcterms:W3CDTF">2013-04-15T19:28:01Z</dcterms:created>
  <dcterms:modified xsi:type="dcterms:W3CDTF">2024-02-22T18:31:21Z</dcterms:modified>
</cp:coreProperties>
</file>